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799" activeTab="1"/>
  </bookViews>
  <sheets>
    <sheet name="Initial" sheetId="1" r:id="rId1"/>
    <sheet name="Projected Revenue" sheetId="2" r:id="rId2"/>
    <sheet name="employee" sheetId="3" r:id="rId3"/>
    <sheet name="Call Rates" sheetId="4" r:id="rId4"/>
    <sheet name="Merit Worksheet" sheetId="5" r:id="rId5"/>
    <sheet name="Employee worksheet" sheetId="6" r:id="rId6"/>
  </sheets>
  <definedNames/>
  <calcPr fullCalcOnLoad="1"/>
</workbook>
</file>

<file path=xl/sharedStrings.xml><?xml version="1.0" encoding="utf-8"?>
<sst xmlns="http://schemas.openxmlformats.org/spreadsheetml/2006/main" count="193" uniqueCount="169">
  <si>
    <t>Notes</t>
  </si>
  <si>
    <t>TOTAL</t>
  </si>
  <si>
    <t>GRAND TOTAL</t>
  </si>
  <si>
    <t>Description - current</t>
  </si>
  <si>
    <t>Holiday (Paramedic)</t>
  </si>
  <si>
    <t>Holiday (EMT)</t>
  </si>
  <si>
    <t>Training Officer</t>
  </si>
  <si>
    <t>QA</t>
  </si>
  <si>
    <t>Subsidies</t>
  </si>
  <si>
    <t>Location</t>
  </si>
  <si>
    <t>Total</t>
  </si>
  <si>
    <t>Contracts</t>
  </si>
  <si>
    <t>TOTALS</t>
  </si>
  <si>
    <t>Clearing Account</t>
  </si>
  <si>
    <t>All Revenues</t>
  </si>
  <si>
    <t>Description</t>
  </si>
  <si>
    <t>Revenues (previous years)</t>
  </si>
  <si>
    <t>Subsidy, contract,clearing</t>
  </si>
  <si>
    <t>Refunds</t>
  </si>
  <si>
    <t>Interest</t>
  </si>
  <si>
    <t>Miscellaneous</t>
  </si>
  <si>
    <t>Fund Balance</t>
  </si>
  <si>
    <t>Grants &amp; Donations</t>
  </si>
  <si>
    <t>Call type and Level</t>
  </si>
  <si>
    <t>Charge</t>
  </si>
  <si>
    <t>BLS</t>
  </si>
  <si>
    <t>ALS - Level 1</t>
  </si>
  <si>
    <t>ALS - Level 2</t>
  </si>
  <si>
    <t>Bariatric</t>
  </si>
  <si>
    <t>Emergency (Resident)</t>
  </si>
  <si>
    <t>Non-Emergency (Resident)</t>
  </si>
  <si>
    <t>Emergency (Non-Resident or out of area)</t>
  </si>
  <si>
    <t>Non-Emergency (Non-Resident or out of area)</t>
  </si>
  <si>
    <t>In Area or Resident</t>
  </si>
  <si>
    <t>Out of Area or Non-Resident</t>
  </si>
  <si>
    <t>First Response ( No transport)</t>
  </si>
  <si>
    <t>In Area or Resident - no interventions</t>
  </si>
  <si>
    <t>Out of Area or Non-Resident - no interventions</t>
  </si>
  <si>
    <t>In Area or Resident - w/interventions</t>
  </si>
  <si>
    <t>Out of Area or Non-Resident - w/interventions</t>
  </si>
  <si>
    <t>YEAR</t>
  </si>
  <si>
    <t>Amount</t>
  </si>
  <si>
    <t>Employee</t>
  </si>
  <si>
    <t>Level</t>
  </si>
  <si>
    <t>Hire Date</t>
  </si>
  <si>
    <t>Phone Number</t>
  </si>
  <si>
    <t>Email</t>
  </si>
  <si>
    <t>Account Number</t>
  </si>
  <si>
    <t>Account Name</t>
  </si>
  <si>
    <t>REVENUES</t>
  </si>
  <si>
    <t>Municipal Subsidies</t>
  </si>
  <si>
    <t>Municipal Special Assessments</t>
  </si>
  <si>
    <t>Previous Year Ambulance Revs</t>
  </si>
  <si>
    <t>Miscellaneous Income</t>
  </si>
  <si>
    <t>Interest Income</t>
  </si>
  <si>
    <t>Fund Balance Applied</t>
  </si>
  <si>
    <t>EXPENDITURES</t>
  </si>
  <si>
    <t>Payroll Expenses</t>
  </si>
  <si>
    <t>Payroll Expenses-Roth IRA</t>
  </si>
  <si>
    <t xml:space="preserve">Prof Fees - Accounting </t>
  </si>
  <si>
    <t>Prof Fees - Legal Fees</t>
  </si>
  <si>
    <t>Telephone</t>
  </si>
  <si>
    <t>Utilities - Gas</t>
  </si>
  <si>
    <t>Utilities - Water and Electric</t>
  </si>
  <si>
    <t>Small Equipment</t>
  </si>
  <si>
    <t>Donated Funds Expense</t>
  </si>
  <si>
    <t>Office Supplies</t>
  </si>
  <si>
    <t>Training</t>
  </si>
  <si>
    <t>Merit Incentive</t>
  </si>
  <si>
    <t>Medical Supplies</t>
  </si>
  <si>
    <t>Operating Supplies</t>
  </si>
  <si>
    <t>Computer Expense</t>
  </si>
  <si>
    <t>Postage &amp; Delivery</t>
  </si>
  <si>
    <t>Travel Exp - Meals</t>
  </si>
  <si>
    <t>Travel Exp - Mileage</t>
  </si>
  <si>
    <t>Travel Exp - Lodging</t>
  </si>
  <si>
    <t>OSHA</t>
  </si>
  <si>
    <t>Auto Expense - Fuel</t>
  </si>
  <si>
    <t>Auto Expense - Vehicle Repairs</t>
  </si>
  <si>
    <t>Equipment Repairs</t>
  </si>
  <si>
    <t>Building Repairs</t>
  </si>
  <si>
    <t>Clearing Account Expense</t>
  </si>
  <si>
    <t>Health Insurance</t>
  </si>
  <si>
    <t>Building Insurance</t>
  </si>
  <si>
    <t>Vehicle &amp; Equipment Insurance</t>
  </si>
  <si>
    <t>Prof Liab/Err &amp; Omm Insurance</t>
  </si>
  <si>
    <t xml:space="preserve">General Liability </t>
  </si>
  <si>
    <t>Workers Comp Insurance</t>
  </si>
  <si>
    <t>Unemployment Insurance</t>
  </si>
  <si>
    <t>Capital Improvements</t>
  </si>
  <si>
    <t>Contingency</t>
  </si>
  <si>
    <t>BALANCE</t>
  </si>
  <si>
    <t>Uniform Allowance</t>
  </si>
  <si>
    <t>30 and above</t>
  </si>
  <si>
    <t>Prof Fees - Medical Director</t>
  </si>
  <si>
    <t>Building rent</t>
  </si>
  <si>
    <t>Current Year Ambulance Revs</t>
  </si>
  <si>
    <t>Ambulance Service</t>
  </si>
  <si>
    <t>Previous yr actual</t>
  </si>
  <si>
    <t>YTD Actual Aug 31</t>
  </si>
  <si>
    <t>End Yr Estimate</t>
  </si>
  <si>
    <t>Next Yr Budget</t>
  </si>
  <si>
    <t>Social Security (.0765)</t>
  </si>
  <si>
    <t>Municiplality</t>
  </si>
  <si>
    <t>Prv yr Per Capita</t>
  </si>
  <si>
    <t>Prv yr Census</t>
  </si>
  <si>
    <t>Currnt final Census</t>
  </si>
  <si>
    <t>Prop Capita rate</t>
  </si>
  <si>
    <t>Ambulance Calls (projected)</t>
  </si>
  <si>
    <t>Current yr (Est.)</t>
  </si>
  <si>
    <t xml:space="preserve">Projected </t>
  </si>
  <si>
    <t>Mileage</t>
  </si>
  <si>
    <t>Per loaded mile</t>
  </si>
  <si>
    <t xml:space="preserve">Totals for year </t>
  </si>
  <si>
    <t># eligible</t>
  </si>
  <si>
    <t>Write Off Est. (20%)</t>
  </si>
  <si>
    <t>Paramedic - 24 hours</t>
  </si>
  <si>
    <t>Paramedic - 12 hours</t>
  </si>
  <si>
    <t>EMT - 24 hours</t>
  </si>
  <si>
    <t>EMT - 12 hours</t>
  </si>
  <si>
    <t>On Call - 24 hours</t>
  </si>
  <si>
    <t>On call 12 hours</t>
  </si>
  <si>
    <t>Each person per year, Based off 7 federal holidays, at full shift pay</t>
  </si>
  <si>
    <t>Rate</t>
  </si>
  <si>
    <t>This is for each person per year. Change rate to auto sum total in all sections</t>
  </si>
  <si>
    <t>per year, Would need to add actual call pay to this total</t>
  </si>
  <si>
    <t>For 2 people on the call</t>
  </si>
  <si>
    <t>Education - Paramedic</t>
  </si>
  <si>
    <t>Education - EMT</t>
  </si>
  <si>
    <t>48 hour refresher</t>
  </si>
  <si>
    <t>Education - AEMT</t>
  </si>
  <si>
    <t>42 hour refersher</t>
  </si>
  <si>
    <t>30 hour refresher</t>
  </si>
  <si>
    <t>Per person if paying for actual time completing refresher training, does not include course cost</t>
  </si>
  <si>
    <t>Service Director</t>
  </si>
  <si>
    <t>Average Refresher costs</t>
  </si>
  <si>
    <t>E = $145</t>
  </si>
  <si>
    <t>AEMT = $180</t>
  </si>
  <si>
    <t>P = $216</t>
  </si>
  <si>
    <t>Assistant SD</t>
  </si>
  <si>
    <t>QA / WARDs Officer</t>
  </si>
  <si>
    <t>TOTAL'S</t>
  </si>
  <si>
    <t>FT 24</t>
  </si>
  <si>
    <t>FT 12</t>
  </si>
  <si>
    <t>OC 24</t>
  </si>
  <si>
    <t>OC 12</t>
  </si>
  <si>
    <t>If other payment for officer positions, those need to be added to totals for each category used.</t>
  </si>
  <si>
    <t>Per call (on call)</t>
  </si>
  <si>
    <t>Current Yr Budget</t>
  </si>
  <si>
    <t>Prv is previous year cost (use if existing service) - Prop is proposed amounts</t>
  </si>
  <si>
    <t>Contract is for servie locations that strictly want to contract your services and not considered "owner"</t>
  </si>
  <si>
    <t>Clearing account is revenue brought in that is immediately paid out, strictly book keeping tool</t>
  </si>
  <si>
    <t>Per capita (population) total will auto tally when changing rate or capita number (this is considered subsidy)</t>
  </si>
  <si>
    <t>Grants and donations are strictly projections, unless allowed to escrow they must be paid out the same year received</t>
  </si>
  <si>
    <t>Fund Balance is remaining income that should be used in following year budgeting estimates</t>
  </si>
  <si>
    <t>Revenues are primarily what is collected through call for service. For Medicare/Medicaid consider collection will be about 35% of total billed. For example if bill for ambulance call is $800 to Medicare, amount paid will likely be at or slightly below $520.00</t>
  </si>
  <si>
    <t>Wage-beg</t>
  </si>
  <si>
    <t>Wage prop</t>
  </si>
  <si>
    <r>
      <t xml:space="preserve">Employees will be eligible for the Merit Incentive beginning after 4 full years (5th year) of service and looks at the previous 12 months. </t>
    </r>
    <r>
      <rPr>
        <b/>
        <sz val="10"/>
        <rFont val="Arial"/>
        <family val="2"/>
      </rPr>
      <t>The following criteria must be met</t>
    </r>
    <r>
      <rPr>
        <sz val="10"/>
        <rFont val="Arial"/>
        <family val="0"/>
      </rPr>
      <t>:</t>
    </r>
  </si>
  <si>
    <t>Must attend all required training sessions - Excused absence will be considered and decided on a case basis, i.e: illness. Training will need to be made up</t>
  </si>
  <si>
    <t>Hourly rate noted is rough average, determine amount locally</t>
  </si>
  <si>
    <t>On call is strictly an hourly on call pay, if called in to respond pay must average at or above minimum hourly rate</t>
  </si>
  <si>
    <t xml:space="preserve">Refresher pay is if requiring to be at station or school to complete, at home is questionable. Cost of actual refresher course must be added </t>
  </si>
  <si>
    <t>Average refresher is what Techs are charging at this time (2021) for the cost, add this to lines L11-13 for total cost.</t>
  </si>
  <si>
    <t>Pay rates are per person, for example a 2 person Paramedic crew for 24 hours should be doubled</t>
  </si>
  <si>
    <t>Billing Personnel (if internal)</t>
  </si>
  <si>
    <t>Totals do not include cost of training/education or other service title amounts</t>
  </si>
  <si>
    <t>Planning Budget Template</t>
  </si>
  <si>
    <t>Must meet minimum staffing availability and/or call response per outlined bylaw / policy.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</si>
</sst>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/>
    </xf>
    <xf numFmtId="0" fontId="1" fillId="3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7" borderId="27" xfId="0" applyFont="1" applyFill="1" applyBorder="1" applyAlignment="1">
      <alignment horizontal="center" wrapText="1"/>
    </xf>
    <xf numFmtId="0" fontId="1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0" fillId="38" borderId="28" xfId="0" applyFont="1" applyFill="1" applyBorder="1" applyAlignment="1">
      <alignment/>
    </xf>
    <xf numFmtId="5" fontId="0" fillId="38" borderId="10" xfId="0" applyNumberFormat="1" applyFont="1" applyFill="1" applyBorder="1" applyAlignment="1">
      <alignment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5" fontId="0" fillId="0" borderId="31" xfId="0" applyNumberFormat="1" applyFill="1" applyBorder="1" applyAlignment="1" applyProtection="1">
      <alignment/>
      <protection locked="0"/>
    </xf>
    <xf numFmtId="165" fontId="0" fillId="0" borderId="16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5" fontId="0" fillId="38" borderId="21" xfId="0" applyNumberFormat="1" applyFont="1" applyFill="1" applyBorder="1" applyAlignment="1">
      <alignment/>
    </xf>
    <xf numFmtId="165" fontId="0" fillId="0" borderId="21" xfId="0" applyNumberFormat="1" applyFill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1" fillId="36" borderId="35" xfId="0" applyFont="1" applyFill="1" applyBorder="1" applyAlignment="1">
      <alignment horizontal="center"/>
    </xf>
    <xf numFmtId="0" fontId="0" fillId="36" borderId="36" xfId="0" applyFill="1" applyBorder="1" applyAlignment="1">
      <alignment/>
    </xf>
    <xf numFmtId="165" fontId="0" fillId="36" borderId="36" xfId="0" applyNumberFormat="1" applyFill="1" applyBorder="1" applyAlignment="1">
      <alignment/>
    </xf>
    <xf numFmtId="165" fontId="0" fillId="36" borderId="37" xfId="0" applyNumberForma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5" fontId="0" fillId="37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31" xfId="0" applyBorder="1" applyAlignment="1">
      <alignment/>
    </xf>
    <xf numFmtId="5" fontId="0" fillId="38" borderId="31" xfId="0" applyNumberFormat="1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1" xfId="0" applyBorder="1" applyAlignment="1">
      <alignment/>
    </xf>
    <xf numFmtId="0" fontId="1" fillId="36" borderId="41" xfId="0" applyFont="1" applyFill="1" applyBorder="1" applyAlignment="1">
      <alignment horizontal="center"/>
    </xf>
    <xf numFmtId="0" fontId="0" fillId="36" borderId="42" xfId="0" applyFill="1" applyBorder="1" applyAlignment="1">
      <alignment/>
    </xf>
    <xf numFmtId="165" fontId="0" fillId="36" borderId="42" xfId="0" applyNumberFormat="1" applyFill="1" applyBorder="1" applyAlignment="1">
      <alignment/>
    </xf>
    <xf numFmtId="165" fontId="0" fillId="36" borderId="43" xfId="0" applyNumberFormat="1" applyFill="1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5" xfId="0" applyBorder="1" applyAlignment="1">
      <alignment/>
    </xf>
    <xf numFmtId="165" fontId="0" fillId="0" borderId="46" xfId="0" applyNumberFormat="1" applyBorder="1" applyAlignment="1">
      <alignment/>
    </xf>
    <xf numFmtId="165" fontId="0" fillId="38" borderId="46" xfId="0" applyNumberFormat="1" applyFill="1" applyBorder="1" applyAlignment="1">
      <alignment/>
    </xf>
    <xf numFmtId="165" fontId="0" fillId="0" borderId="47" xfId="0" applyNumberFormat="1" applyBorder="1" applyAlignment="1">
      <alignment/>
    </xf>
    <xf numFmtId="0" fontId="0" fillId="0" borderId="10" xfId="0" applyFont="1" applyBorder="1" applyAlignment="1">
      <alignment/>
    </xf>
    <xf numFmtId="165" fontId="0" fillId="37" borderId="13" xfId="0" applyNumberFormat="1" applyFill="1" applyBorder="1" applyAlignment="1">
      <alignment/>
    </xf>
    <xf numFmtId="165" fontId="0" fillId="37" borderId="12" xfId="0" applyNumberFormat="1" applyFill="1" applyBorder="1" applyAlignment="1">
      <alignment/>
    </xf>
    <xf numFmtId="0" fontId="0" fillId="39" borderId="48" xfId="0" applyFill="1" applyBorder="1" applyAlignment="1">
      <alignment/>
    </xf>
    <xf numFmtId="0" fontId="0" fillId="0" borderId="31" xfId="0" applyFont="1" applyBorder="1" applyAlignment="1">
      <alignment horizontal="center"/>
    </xf>
    <xf numFmtId="165" fontId="0" fillId="35" borderId="49" xfId="0" applyNumberFormat="1" applyFill="1" applyBorder="1" applyAlignment="1">
      <alignment/>
    </xf>
    <xf numFmtId="165" fontId="0" fillId="35" borderId="50" xfId="0" applyNumberFormat="1" applyFill="1" applyBorder="1" applyAlignment="1">
      <alignment/>
    </xf>
    <xf numFmtId="165" fontId="0" fillId="35" borderId="51" xfId="0" applyNumberFormat="1" applyFill="1" applyBorder="1" applyAlignment="1">
      <alignment/>
    </xf>
    <xf numFmtId="165" fontId="0" fillId="0" borderId="2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0" fillId="0" borderId="52" xfId="0" applyNumberFormat="1" applyBorder="1" applyAlignment="1">
      <alignment horizontal="left"/>
    </xf>
    <xf numFmtId="0" fontId="0" fillId="0" borderId="53" xfId="0" applyBorder="1" applyAlignment="1">
      <alignment horizontal="left"/>
    </xf>
    <xf numFmtId="0" fontId="0" fillId="35" borderId="2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5" borderId="5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40" borderId="55" xfId="0" applyNumberFormat="1" applyFill="1" applyBorder="1" applyAlignment="1">
      <alignment horizontal="center"/>
    </xf>
    <xf numFmtId="164" fontId="0" fillId="40" borderId="26" xfId="0" applyNumberForma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1" fillId="41" borderId="59" xfId="0" applyFont="1" applyFill="1" applyBorder="1" applyAlignment="1">
      <alignment horizontal="center"/>
    </xf>
    <xf numFmtId="0" fontId="1" fillId="41" borderId="60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40" borderId="59" xfId="0" applyNumberFormat="1" applyFill="1" applyBorder="1" applyAlignment="1">
      <alignment horizontal="center"/>
    </xf>
    <xf numFmtId="164" fontId="0" fillId="40" borderId="18" xfId="0" applyNumberFormat="1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64" fontId="0" fillId="40" borderId="16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40" borderId="56" xfId="0" applyNumberFormat="1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0" fontId="0" fillId="42" borderId="57" xfId="0" applyFill="1" applyBorder="1" applyAlignment="1">
      <alignment horizontal="center"/>
    </xf>
    <xf numFmtId="0" fontId="0" fillId="42" borderId="61" xfId="0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56" xfId="0" applyFon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2" borderId="30" xfId="0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" fillId="41" borderId="54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42" borderId="29" xfId="0" applyFill="1" applyBorder="1" applyAlignment="1">
      <alignment horizontal="left"/>
    </xf>
    <xf numFmtId="0" fontId="0" fillId="42" borderId="50" xfId="0" applyFill="1" applyBorder="1" applyAlignment="1">
      <alignment horizontal="left"/>
    </xf>
    <xf numFmtId="0" fontId="0" fillId="42" borderId="30" xfId="0" applyFill="1" applyBorder="1" applyAlignment="1">
      <alignment horizontal="left"/>
    </xf>
    <xf numFmtId="0" fontId="1" fillId="42" borderId="16" xfId="0" applyFont="1" applyFill="1" applyBorder="1" applyAlignment="1">
      <alignment horizontal="left" vertical="top" wrapText="1"/>
    </xf>
    <xf numFmtId="0" fontId="1" fillId="42" borderId="60" xfId="0" applyFont="1" applyFill="1" applyBorder="1" applyAlignment="1">
      <alignment horizontal="left" vertical="top" wrapText="1"/>
    </xf>
    <xf numFmtId="0" fontId="1" fillId="42" borderId="17" xfId="0" applyFont="1" applyFill="1" applyBorder="1" applyAlignment="1">
      <alignment horizontal="left" vertical="top" wrapText="1"/>
    </xf>
    <xf numFmtId="0" fontId="1" fillId="42" borderId="57" xfId="0" applyFont="1" applyFill="1" applyBorder="1" applyAlignment="1">
      <alignment horizontal="left" vertical="top" wrapText="1"/>
    </xf>
    <xf numFmtId="0" fontId="1" fillId="42" borderId="63" xfId="0" applyFont="1" applyFill="1" applyBorder="1" applyAlignment="1">
      <alignment horizontal="left" vertical="top" wrapText="1"/>
    </xf>
    <xf numFmtId="0" fontId="1" fillId="42" borderId="61" xfId="0" applyFont="1" applyFill="1" applyBorder="1" applyAlignment="1">
      <alignment horizontal="left" vertical="top" wrapText="1"/>
    </xf>
    <xf numFmtId="0" fontId="1" fillId="42" borderId="29" xfId="0" applyFont="1" applyFill="1" applyBorder="1" applyAlignment="1">
      <alignment horizontal="left"/>
    </xf>
    <xf numFmtId="0" fontId="1" fillId="42" borderId="50" xfId="0" applyFont="1" applyFill="1" applyBorder="1" applyAlignment="1">
      <alignment horizontal="left"/>
    </xf>
    <xf numFmtId="0" fontId="1" fillId="42" borderId="30" xfId="0" applyFont="1" applyFill="1" applyBorder="1" applyAlignment="1">
      <alignment horizontal="left"/>
    </xf>
    <xf numFmtId="0" fontId="0" fillId="0" borderId="7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3" xfId="0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164" fontId="0" fillId="0" borderId="7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0" fontId="0" fillId="33" borderId="56" xfId="0" applyFill="1" applyBorder="1" applyAlignment="1">
      <alignment horizontal="center"/>
    </xf>
    <xf numFmtId="165" fontId="43" fillId="35" borderId="50" xfId="0" applyNumberFormat="1" applyFont="1" applyFill="1" applyBorder="1" applyAlignment="1">
      <alignment horizontal="center"/>
    </xf>
    <xf numFmtId="165" fontId="0" fillId="35" borderId="50" xfId="0" applyNumberFormat="1" applyFill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165" fontId="0" fillId="35" borderId="49" xfId="0" applyNumberFormat="1" applyFill="1" applyBorder="1" applyAlignment="1">
      <alignment horizontal="center"/>
    </xf>
    <xf numFmtId="165" fontId="0" fillId="35" borderId="51" xfId="0" applyNumberFormat="1" applyFill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0" fillId="0" borderId="5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164" fontId="0" fillId="0" borderId="49" xfId="0" applyNumberFormat="1" applyBorder="1" applyAlignment="1">
      <alignment horizontal="left" vertical="top"/>
    </xf>
    <xf numFmtId="164" fontId="0" fillId="0" borderId="50" xfId="0" applyNumberFormat="1" applyBorder="1" applyAlignment="1">
      <alignment horizontal="left" vertical="top"/>
    </xf>
    <xf numFmtId="164" fontId="0" fillId="0" borderId="51" xfId="0" applyNumberFormat="1" applyBorder="1" applyAlignment="1">
      <alignment horizontal="left" vertical="top"/>
    </xf>
    <xf numFmtId="0" fontId="0" fillId="0" borderId="59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9" xfId="0" applyBorder="1" applyAlignment="1">
      <alignment horizontal="left"/>
    </xf>
    <xf numFmtId="164" fontId="0" fillId="0" borderId="32" xfId="0" applyNumberFormat="1" applyBorder="1" applyAlignment="1">
      <alignment horizontal="center"/>
    </xf>
    <xf numFmtId="164" fontId="0" fillId="0" borderId="79" xfId="0" applyNumberFormat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43" borderId="60" xfId="0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43" borderId="65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64" xfId="0" applyFill="1" applyBorder="1" applyAlignment="1">
      <alignment horizontal="center"/>
    </xf>
    <xf numFmtId="0" fontId="0" fillId="43" borderId="48" xfId="0" applyFill="1" applyBorder="1" applyAlignment="1">
      <alignment horizontal="center"/>
    </xf>
    <xf numFmtId="0" fontId="1" fillId="36" borderId="49" xfId="0" applyFont="1" applyFill="1" applyBorder="1" applyAlignment="1">
      <alignment horizontal="left"/>
    </xf>
    <xf numFmtId="0" fontId="1" fillId="36" borderId="50" xfId="0" applyFont="1" applyFill="1" applyBorder="1" applyAlignment="1">
      <alignment horizontal="left"/>
    </xf>
    <xf numFmtId="0" fontId="1" fillId="36" borderId="51" xfId="0" applyFont="1" applyFill="1" applyBorder="1" applyAlignment="1">
      <alignment horizontal="left"/>
    </xf>
    <xf numFmtId="0" fontId="0" fillId="43" borderId="57" xfId="0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1" xfId="0" applyFill="1" applyBorder="1" applyAlignment="1">
      <alignment horizontal="center"/>
    </xf>
    <xf numFmtId="0" fontId="1" fillId="36" borderId="66" xfId="0" applyFont="1" applyFill="1" applyBorder="1" applyAlignment="1">
      <alignment horizontal="left"/>
    </xf>
    <xf numFmtId="0" fontId="1" fillId="36" borderId="67" xfId="0" applyFont="1" applyFill="1" applyBorder="1" applyAlignment="1">
      <alignment horizontal="left"/>
    </xf>
    <xf numFmtId="0" fontId="1" fillId="36" borderId="68" xfId="0" applyFont="1" applyFill="1" applyBorder="1" applyAlignment="1">
      <alignment horizontal="left"/>
    </xf>
    <xf numFmtId="0" fontId="0" fillId="43" borderId="11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0" fillId="43" borderId="80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3" borderId="81" xfId="0" applyFill="1" applyBorder="1" applyAlignment="1">
      <alignment horizontal="center"/>
    </xf>
    <xf numFmtId="0" fontId="0" fillId="43" borderId="82" xfId="0" applyFill="1" applyBorder="1" applyAlignment="1">
      <alignment horizontal="center"/>
    </xf>
    <xf numFmtId="0" fontId="0" fillId="43" borderId="83" xfId="0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31" xfId="0" applyBorder="1" applyAlignment="1">
      <alignment horizontal="left"/>
    </xf>
    <xf numFmtId="164" fontId="0" fillId="0" borderId="31" xfId="0" applyNumberForma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22" xfId="0" applyBorder="1" applyAlignment="1">
      <alignment horizontal="left"/>
    </xf>
    <xf numFmtId="8" fontId="0" fillId="0" borderId="22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36" borderId="11" xfId="0" applyFont="1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36" borderId="56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44" borderId="11" xfId="0" applyFont="1" applyFill="1" applyBorder="1" applyAlignment="1">
      <alignment horizontal="left"/>
    </xf>
    <xf numFmtId="0" fontId="0" fillId="44" borderId="22" xfId="0" applyFill="1" applyBorder="1" applyAlignment="1">
      <alignment horizontal="left"/>
    </xf>
    <xf numFmtId="0" fontId="0" fillId="44" borderId="56" xfId="0" applyFill="1" applyBorder="1" applyAlignment="1">
      <alignment horizontal="left"/>
    </xf>
    <xf numFmtId="0" fontId="1" fillId="36" borderId="22" xfId="0" applyFont="1" applyFill="1" applyBorder="1" applyAlignment="1">
      <alignment horizontal="left"/>
    </xf>
    <xf numFmtId="0" fontId="1" fillId="36" borderId="56" xfId="0" applyFont="1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43" borderId="49" xfId="0" applyFill="1" applyBorder="1" applyAlignment="1">
      <alignment horizontal="center"/>
    </xf>
    <xf numFmtId="0" fontId="0" fillId="43" borderId="50" xfId="0" applyFill="1" applyBorder="1" applyAlignment="1">
      <alignment horizontal="center"/>
    </xf>
    <xf numFmtId="0" fontId="0" fillId="43" borderId="51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7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21" xfId="0" applyNumberFormat="1" applyBorder="1" applyAlignment="1">
      <alignment horizontal="center"/>
    </xf>
    <xf numFmtId="0" fontId="5" fillId="0" borderId="10" xfId="53" applyBorder="1" applyAlignment="1" applyProtection="1">
      <alignment horizontal="center"/>
      <protection/>
    </xf>
    <xf numFmtId="14" fontId="0" fillId="0" borderId="10" xfId="0" applyNumberFormat="1" applyBorder="1" applyAlignment="1">
      <alignment horizontal="center"/>
    </xf>
    <xf numFmtId="0" fontId="0" fillId="0" borderId="4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4" fontId="0" fillId="0" borderId="29" xfId="0" applyNumberForma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5" fillId="0" borderId="29" xfId="53" applyBorder="1" applyAlignment="1" applyProtection="1">
      <alignment horizontal="center"/>
      <protection/>
    </xf>
    <xf numFmtId="0" fontId="5" fillId="0" borderId="50" xfId="53" applyBorder="1" applyAlignment="1" applyProtection="1">
      <alignment horizontal="center"/>
      <protection/>
    </xf>
    <xf numFmtId="0" fontId="5" fillId="0" borderId="51" xfId="53" applyBorder="1" applyAlignment="1" applyProtection="1">
      <alignment horizontal="center"/>
      <protection/>
    </xf>
    <xf numFmtId="164" fontId="1" fillId="0" borderId="10" xfId="0" applyNumberFormat="1" applyFont="1" applyBorder="1" applyAlignment="1">
      <alignment horizontal="center"/>
    </xf>
    <xf numFmtId="0" fontId="0" fillId="42" borderId="23" xfId="0" applyFill="1" applyBorder="1" applyAlignment="1">
      <alignment horizontal="left"/>
    </xf>
    <xf numFmtId="0" fontId="0" fillId="42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1" fillId="0" borderId="86" xfId="0" applyFont="1" applyFill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1" fillId="36" borderId="56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14" fontId="0" fillId="0" borderId="80" xfId="0" applyNumberFormat="1" applyFont="1" applyFill="1" applyBorder="1" applyAlignment="1">
      <alignment horizontal="center"/>
    </xf>
    <xf numFmtId="8" fontId="0" fillId="0" borderId="80" xfId="0" applyNumberFormat="1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28.00390625" style="0" customWidth="1"/>
    <col min="3" max="3" width="9.00390625" style="0" bestFit="1" customWidth="1"/>
    <col min="4" max="4" width="10.28125" style="0" bestFit="1" customWidth="1"/>
    <col min="7" max="7" width="10.421875" style="0" customWidth="1"/>
  </cols>
  <sheetData>
    <row r="1" spans="1:7" ht="20.25">
      <c r="A1" s="76" t="s">
        <v>97</v>
      </c>
      <c r="B1" s="76"/>
      <c r="C1" s="76"/>
      <c r="D1" s="76"/>
      <c r="E1" s="76"/>
      <c r="F1" s="76"/>
      <c r="G1" s="76"/>
    </row>
    <row r="2" spans="1:7" ht="20.25">
      <c r="A2" s="76" t="s">
        <v>167</v>
      </c>
      <c r="B2" s="76"/>
      <c r="C2" s="76"/>
      <c r="D2" s="76"/>
      <c r="E2" s="76"/>
      <c r="F2" s="76"/>
      <c r="G2" s="76"/>
    </row>
    <row r="3" spans="1:7" ht="6.75" customHeight="1" thickBot="1">
      <c r="A3" s="21"/>
      <c r="B3" s="21"/>
      <c r="C3" s="21"/>
      <c r="D3" s="21"/>
      <c r="E3" s="21"/>
      <c r="F3" s="21"/>
      <c r="G3" s="15"/>
    </row>
    <row r="4" spans="1:7" ht="39.75" thickBot="1">
      <c r="A4" s="22" t="s">
        <v>47</v>
      </c>
      <c r="B4" s="23" t="s">
        <v>48</v>
      </c>
      <c r="C4" s="23" t="s">
        <v>98</v>
      </c>
      <c r="D4" s="23" t="s">
        <v>148</v>
      </c>
      <c r="E4" s="24" t="s">
        <v>99</v>
      </c>
      <c r="F4" s="25" t="s">
        <v>100</v>
      </c>
      <c r="G4" s="26" t="s">
        <v>101</v>
      </c>
    </row>
    <row r="5" spans="1:7" ht="13.5" thickBot="1">
      <c r="A5" s="27" t="s">
        <v>49</v>
      </c>
      <c r="B5" s="15"/>
      <c r="C5" s="15"/>
      <c r="D5" s="15"/>
      <c r="E5" s="28"/>
      <c r="F5" s="15"/>
      <c r="G5" s="29"/>
    </row>
    <row r="6" spans="1:7" ht="12.75">
      <c r="A6" s="19">
        <v>1000</v>
      </c>
      <c r="B6" s="1" t="s">
        <v>50</v>
      </c>
      <c r="C6" s="30">
        <v>175932</v>
      </c>
      <c r="D6" s="69">
        <v>175609</v>
      </c>
      <c r="E6" s="31">
        <v>175555</v>
      </c>
      <c r="F6" s="32">
        <v>175555</v>
      </c>
      <c r="G6" s="69">
        <v>173563.3</v>
      </c>
    </row>
    <row r="7" spans="1:7" ht="12.75">
      <c r="A7" s="19">
        <v>1001</v>
      </c>
      <c r="B7" s="1" t="s">
        <v>51</v>
      </c>
      <c r="C7" s="30">
        <v>10591</v>
      </c>
      <c r="D7" s="68">
        <v>10650</v>
      </c>
      <c r="E7" s="31">
        <v>10650</v>
      </c>
      <c r="F7" s="32">
        <v>10650</v>
      </c>
      <c r="G7" s="68">
        <v>11210</v>
      </c>
    </row>
    <row r="8" spans="1:7" ht="12.75">
      <c r="A8" s="19">
        <v>1002</v>
      </c>
      <c r="B8" s="1" t="s">
        <v>96</v>
      </c>
      <c r="C8" s="30">
        <v>403470</v>
      </c>
      <c r="D8" s="68">
        <v>350000</v>
      </c>
      <c r="E8" s="31">
        <v>218403</v>
      </c>
      <c r="F8" s="32">
        <v>335000</v>
      </c>
      <c r="G8" s="68">
        <v>350000</v>
      </c>
    </row>
    <row r="9" spans="1:7" ht="12.75">
      <c r="A9" s="19">
        <v>1003</v>
      </c>
      <c r="B9" s="1" t="s">
        <v>52</v>
      </c>
      <c r="C9" s="30">
        <v>108025</v>
      </c>
      <c r="D9" s="68">
        <v>72000</v>
      </c>
      <c r="E9" s="31">
        <v>64845</v>
      </c>
      <c r="F9" s="32">
        <v>72000</v>
      </c>
      <c r="G9" s="68">
        <v>72000</v>
      </c>
    </row>
    <row r="10" spans="1:7" ht="12.75">
      <c r="A10" s="19">
        <v>1004</v>
      </c>
      <c r="B10" s="1" t="s">
        <v>13</v>
      </c>
      <c r="C10" s="30">
        <v>3432</v>
      </c>
      <c r="D10" s="68">
        <v>2000</v>
      </c>
      <c r="E10" s="31">
        <v>2077</v>
      </c>
      <c r="F10" s="32">
        <v>2500</v>
      </c>
      <c r="G10" s="68">
        <v>3000</v>
      </c>
    </row>
    <row r="11" spans="1:7" ht="12.75">
      <c r="A11" s="19">
        <v>1005</v>
      </c>
      <c r="B11" s="1" t="s">
        <v>18</v>
      </c>
      <c r="C11" s="30">
        <v>4442</v>
      </c>
      <c r="D11" s="68">
        <v>4500</v>
      </c>
      <c r="E11" s="31">
        <v>3278</v>
      </c>
      <c r="F11" s="32">
        <v>3278</v>
      </c>
      <c r="G11" s="68">
        <v>3500</v>
      </c>
    </row>
    <row r="12" spans="1:7" ht="12.75">
      <c r="A12" s="19">
        <v>1006</v>
      </c>
      <c r="B12" s="1" t="s">
        <v>53</v>
      </c>
      <c r="C12" s="30">
        <v>4286</v>
      </c>
      <c r="D12" s="68">
        <v>1000</v>
      </c>
      <c r="E12" s="31">
        <v>0</v>
      </c>
      <c r="F12" s="32">
        <v>0</v>
      </c>
      <c r="G12" s="68">
        <v>0</v>
      </c>
    </row>
    <row r="13" spans="1:7" ht="12.75">
      <c r="A13" s="19">
        <v>1007</v>
      </c>
      <c r="B13" s="1" t="s">
        <v>54</v>
      </c>
      <c r="C13" s="30">
        <v>1695</v>
      </c>
      <c r="D13" s="68">
        <v>1500</v>
      </c>
      <c r="E13" s="31">
        <v>931</v>
      </c>
      <c r="F13" s="32">
        <v>1500</v>
      </c>
      <c r="G13" s="68">
        <v>1000</v>
      </c>
    </row>
    <row r="14" spans="1:7" ht="12.75">
      <c r="A14" s="19">
        <v>1008</v>
      </c>
      <c r="B14" s="33" t="s">
        <v>22</v>
      </c>
      <c r="C14" s="30">
        <v>12369</v>
      </c>
      <c r="D14" s="68">
        <v>11040.66</v>
      </c>
      <c r="E14" s="34">
        <v>11264</v>
      </c>
      <c r="F14" s="35">
        <v>11597</v>
      </c>
      <c r="G14" s="68">
        <v>10000</v>
      </c>
    </row>
    <row r="15" spans="1:7" ht="13.5" thickBot="1">
      <c r="A15" s="36"/>
      <c r="B15" s="37" t="s">
        <v>55</v>
      </c>
      <c r="C15" s="38">
        <v>0</v>
      </c>
      <c r="D15" s="68">
        <v>149455</v>
      </c>
      <c r="E15" s="39">
        <v>25000</v>
      </c>
      <c r="F15" s="40">
        <v>25000</v>
      </c>
      <c r="G15" s="68">
        <v>215953.5</v>
      </c>
    </row>
    <row r="16" spans="1:7" ht="13.5" thickBot="1">
      <c r="A16" s="41" t="s">
        <v>1</v>
      </c>
      <c r="B16" s="42"/>
      <c r="C16" s="43">
        <f>SUM(C6:C15)</f>
        <v>724242</v>
      </c>
      <c r="D16" s="43">
        <f>SUM(D6:D15)</f>
        <v>777754.66</v>
      </c>
      <c r="E16" s="43">
        <f>SUM(E6:E15)</f>
        <v>512003</v>
      </c>
      <c r="F16" s="43">
        <f>SUM(F6:F15)</f>
        <v>637080</v>
      </c>
      <c r="G16" s="44">
        <f>SUM(G6:G15)</f>
        <v>840226.8</v>
      </c>
    </row>
    <row r="17" spans="1:7" ht="13.5" thickTop="1">
      <c r="A17" s="27" t="s">
        <v>56</v>
      </c>
      <c r="B17" s="15"/>
      <c r="C17" s="15"/>
      <c r="D17" s="45"/>
      <c r="E17" s="45"/>
      <c r="F17" s="15"/>
      <c r="G17" s="46"/>
    </row>
    <row r="18" spans="1:7" ht="12.75">
      <c r="A18" s="47">
        <v>1100</v>
      </c>
      <c r="B18" s="1" t="s">
        <v>57</v>
      </c>
      <c r="C18" s="30">
        <v>378590</v>
      </c>
      <c r="D18" s="48">
        <v>469109</v>
      </c>
      <c r="E18" s="31">
        <v>284435</v>
      </c>
      <c r="F18" s="32">
        <v>450000</v>
      </c>
      <c r="G18" s="48">
        <v>472326.68</v>
      </c>
    </row>
    <row r="19" spans="1:7" ht="12.75">
      <c r="A19" s="47">
        <v>1101</v>
      </c>
      <c r="B19" s="1" t="s">
        <v>58</v>
      </c>
      <c r="C19" s="30">
        <v>14750</v>
      </c>
      <c r="D19" s="48">
        <v>15000</v>
      </c>
      <c r="E19" s="31">
        <v>11000</v>
      </c>
      <c r="F19" s="32">
        <v>15000</v>
      </c>
      <c r="G19" s="48">
        <v>15000</v>
      </c>
    </row>
    <row r="20" spans="1:7" ht="12.75">
      <c r="A20" s="47">
        <v>2200</v>
      </c>
      <c r="B20" s="1" t="s">
        <v>59</v>
      </c>
      <c r="C20" s="30">
        <v>7293</v>
      </c>
      <c r="D20" s="48">
        <v>2000</v>
      </c>
      <c r="E20" s="31">
        <v>1400</v>
      </c>
      <c r="F20" s="32">
        <v>2100</v>
      </c>
      <c r="G20" s="48">
        <v>2100</v>
      </c>
    </row>
    <row r="21" spans="1:7" ht="12.75">
      <c r="A21" s="47">
        <v>2210</v>
      </c>
      <c r="B21" s="1" t="s">
        <v>60</v>
      </c>
      <c r="C21" s="30">
        <v>3687</v>
      </c>
      <c r="D21" s="48">
        <v>5000</v>
      </c>
      <c r="E21" s="31">
        <v>6343</v>
      </c>
      <c r="F21" s="32">
        <v>7500</v>
      </c>
      <c r="G21" s="48">
        <v>5000</v>
      </c>
    </row>
    <row r="22" spans="1:7" ht="12.75">
      <c r="A22" s="47">
        <v>2220</v>
      </c>
      <c r="B22" s="67" t="s">
        <v>94</v>
      </c>
      <c r="C22" s="30">
        <v>0</v>
      </c>
      <c r="D22" s="48">
        <v>0</v>
      </c>
      <c r="E22" s="31">
        <v>0</v>
      </c>
      <c r="F22" s="32">
        <v>0</v>
      </c>
      <c r="G22" s="48">
        <v>2400</v>
      </c>
    </row>
    <row r="23" spans="1:7" ht="12.75">
      <c r="A23" s="47">
        <v>2250</v>
      </c>
      <c r="B23" s="1" t="s">
        <v>61</v>
      </c>
      <c r="C23" s="30">
        <v>5661</v>
      </c>
      <c r="D23" s="48">
        <v>6500</v>
      </c>
      <c r="E23" s="31">
        <v>3286</v>
      </c>
      <c r="F23" s="32">
        <v>5500</v>
      </c>
      <c r="G23" s="48">
        <v>6000</v>
      </c>
    </row>
    <row r="24" spans="1:7" ht="12.75">
      <c r="A24" s="47">
        <v>2260</v>
      </c>
      <c r="B24" s="1" t="s">
        <v>62</v>
      </c>
      <c r="C24" s="30">
        <v>2094</v>
      </c>
      <c r="D24" s="48">
        <v>5000</v>
      </c>
      <c r="E24" s="31">
        <v>1555</v>
      </c>
      <c r="F24" s="32">
        <v>3000</v>
      </c>
      <c r="G24" s="48">
        <v>3000</v>
      </c>
    </row>
    <row r="25" spans="1:7" ht="12.75">
      <c r="A25" s="47">
        <v>2270</v>
      </c>
      <c r="B25" s="1" t="s">
        <v>63</v>
      </c>
      <c r="C25" s="30">
        <v>6186</v>
      </c>
      <c r="D25" s="48">
        <v>8000</v>
      </c>
      <c r="E25" s="31">
        <v>4184</v>
      </c>
      <c r="F25" s="32">
        <v>6500</v>
      </c>
      <c r="G25" s="48">
        <v>7000</v>
      </c>
    </row>
    <row r="26" spans="1:7" ht="12.75">
      <c r="A26" s="47">
        <v>2280</v>
      </c>
      <c r="B26" s="67" t="s">
        <v>95</v>
      </c>
      <c r="C26" s="30">
        <v>0</v>
      </c>
      <c r="D26" s="48">
        <v>0</v>
      </c>
      <c r="E26" s="31">
        <v>0</v>
      </c>
      <c r="F26" s="32">
        <v>0</v>
      </c>
      <c r="G26" s="48">
        <v>4800</v>
      </c>
    </row>
    <row r="27" spans="1:7" ht="12.75">
      <c r="A27" s="47">
        <v>3140</v>
      </c>
      <c r="B27" s="1" t="s">
        <v>64</v>
      </c>
      <c r="C27" s="30">
        <v>3597</v>
      </c>
      <c r="D27" s="48">
        <v>3000</v>
      </c>
      <c r="E27" s="31">
        <v>2684</v>
      </c>
      <c r="F27" s="32">
        <v>3000</v>
      </c>
      <c r="G27" s="48">
        <v>3000</v>
      </c>
    </row>
    <row r="28" spans="1:7" ht="12.75">
      <c r="A28" s="47">
        <v>3145</v>
      </c>
      <c r="B28" s="1" t="s">
        <v>65</v>
      </c>
      <c r="C28" s="30">
        <v>26679</v>
      </c>
      <c r="D28" s="48">
        <v>11040.66</v>
      </c>
      <c r="E28" s="31">
        <v>5210</v>
      </c>
      <c r="F28" s="32">
        <v>11597</v>
      </c>
      <c r="G28" s="48">
        <v>10000</v>
      </c>
    </row>
    <row r="29" spans="1:7" ht="12.75">
      <c r="A29" s="47">
        <v>3150</v>
      </c>
      <c r="B29" s="1" t="s">
        <v>66</v>
      </c>
      <c r="C29" s="30">
        <v>1381</v>
      </c>
      <c r="D29" s="48">
        <v>2100</v>
      </c>
      <c r="E29" s="31">
        <v>1295</v>
      </c>
      <c r="F29" s="32">
        <v>2000</v>
      </c>
      <c r="G29" s="48">
        <v>2000</v>
      </c>
    </row>
    <row r="30" spans="1:7" ht="12.75">
      <c r="A30" s="47">
        <v>3160</v>
      </c>
      <c r="B30" s="1" t="s">
        <v>67</v>
      </c>
      <c r="C30" s="30">
        <v>10274</v>
      </c>
      <c r="D30" s="48">
        <v>11000</v>
      </c>
      <c r="E30" s="31">
        <v>7270</v>
      </c>
      <c r="F30" s="32">
        <v>11000</v>
      </c>
      <c r="G30" s="48">
        <v>11000</v>
      </c>
    </row>
    <row r="31" spans="1:7" ht="12.75">
      <c r="A31" s="47">
        <v>3165</v>
      </c>
      <c r="B31" s="1" t="s">
        <v>68</v>
      </c>
      <c r="C31" s="30">
        <v>2279</v>
      </c>
      <c r="D31" s="48">
        <v>2500</v>
      </c>
      <c r="E31" s="31">
        <v>897</v>
      </c>
      <c r="F31" s="32">
        <v>2000</v>
      </c>
      <c r="G31" s="48">
        <v>2000</v>
      </c>
    </row>
    <row r="32" spans="1:7" ht="12.75">
      <c r="A32" s="47">
        <v>3480</v>
      </c>
      <c r="B32" s="1" t="s">
        <v>69</v>
      </c>
      <c r="C32" s="30">
        <v>25952</v>
      </c>
      <c r="D32" s="48">
        <v>27000</v>
      </c>
      <c r="E32" s="31">
        <v>12257</v>
      </c>
      <c r="F32" s="32">
        <v>20000</v>
      </c>
      <c r="G32" s="48">
        <v>20000</v>
      </c>
    </row>
    <row r="33" spans="1:7" ht="12.75">
      <c r="A33" s="47">
        <v>3490</v>
      </c>
      <c r="B33" s="1" t="s">
        <v>70</v>
      </c>
      <c r="C33" s="30">
        <v>24688</v>
      </c>
      <c r="D33" s="48">
        <v>25000</v>
      </c>
      <c r="E33" s="31">
        <v>16207</v>
      </c>
      <c r="F33" s="32">
        <v>25000</v>
      </c>
      <c r="G33" s="48">
        <v>20000</v>
      </c>
    </row>
    <row r="34" spans="1:7" ht="12.75">
      <c r="A34" s="47">
        <v>3491</v>
      </c>
      <c r="B34" s="1" t="s">
        <v>71</v>
      </c>
      <c r="C34" s="30">
        <v>3032</v>
      </c>
      <c r="D34" s="48">
        <v>5000</v>
      </c>
      <c r="E34" s="31">
        <v>3733</v>
      </c>
      <c r="F34" s="32">
        <v>5000</v>
      </c>
      <c r="G34" s="48">
        <v>5000</v>
      </c>
    </row>
    <row r="35" spans="1:7" ht="12.75">
      <c r="A35" s="47">
        <v>3492</v>
      </c>
      <c r="B35" s="1" t="s">
        <v>72</v>
      </c>
      <c r="C35" s="30">
        <v>1601</v>
      </c>
      <c r="D35" s="48">
        <v>1500</v>
      </c>
      <c r="E35" s="31">
        <v>730</v>
      </c>
      <c r="F35" s="32">
        <v>1500</v>
      </c>
      <c r="G35" s="48">
        <v>1500</v>
      </c>
    </row>
    <row r="36" spans="1:7" ht="12.75">
      <c r="A36" s="47">
        <v>3494</v>
      </c>
      <c r="B36" s="1" t="s">
        <v>73</v>
      </c>
      <c r="C36" s="30">
        <v>1486</v>
      </c>
      <c r="D36" s="48">
        <v>2500</v>
      </c>
      <c r="E36" s="31">
        <v>510</v>
      </c>
      <c r="F36" s="32">
        <v>1000</v>
      </c>
      <c r="G36" s="48">
        <v>1700</v>
      </c>
    </row>
    <row r="37" spans="1:7" ht="12.75">
      <c r="A37" s="47">
        <v>3495</v>
      </c>
      <c r="B37" s="49" t="s">
        <v>74</v>
      </c>
      <c r="C37" s="30">
        <v>2278</v>
      </c>
      <c r="D37" s="48">
        <v>2500</v>
      </c>
      <c r="E37" s="31">
        <v>1996</v>
      </c>
      <c r="F37" s="32">
        <v>2500</v>
      </c>
      <c r="G37" s="48">
        <v>2500</v>
      </c>
    </row>
    <row r="38" spans="1:7" ht="12.75">
      <c r="A38" s="50">
        <v>3496</v>
      </c>
      <c r="B38" s="51" t="s">
        <v>75</v>
      </c>
      <c r="C38" s="30">
        <v>2761</v>
      </c>
      <c r="D38" s="48">
        <v>3000</v>
      </c>
      <c r="E38" s="31">
        <v>1638</v>
      </c>
      <c r="F38" s="32">
        <v>2500</v>
      </c>
      <c r="G38" s="48">
        <v>2000</v>
      </c>
    </row>
    <row r="39" spans="1:7" ht="12.75">
      <c r="A39" s="47">
        <v>3508</v>
      </c>
      <c r="B39" s="1" t="s">
        <v>76</v>
      </c>
      <c r="C39" s="30">
        <v>1691</v>
      </c>
      <c r="D39" s="48">
        <v>1500</v>
      </c>
      <c r="E39" s="31">
        <v>1722</v>
      </c>
      <c r="F39" s="32">
        <v>2000</v>
      </c>
      <c r="G39" s="48">
        <v>2000</v>
      </c>
    </row>
    <row r="40" spans="1:7" ht="12.75">
      <c r="A40" s="47">
        <v>3553</v>
      </c>
      <c r="B40" s="1" t="s">
        <v>77</v>
      </c>
      <c r="C40" s="30">
        <v>10899</v>
      </c>
      <c r="D40" s="48">
        <v>12000</v>
      </c>
      <c r="E40" s="31">
        <v>8550</v>
      </c>
      <c r="F40" s="32">
        <v>13000</v>
      </c>
      <c r="G40" s="48">
        <v>14000</v>
      </c>
    </row>
    <row r="41" spans="1:7" ht="12.75">
      <c r="A41" s="47">
        <v>3554</v>
      </c>
      <c r="B41" s="1" t="s">
        <v>78</v>
      </c>
      <c r="C41" s="30">
        <v>8161</v>
      </c>
      <c r="D41" s="48">
        <v>12000</v>
      </c>
      <c r="E41" s="31">
        <v>4537</v>
      </c>
      <c r="F41" s="32">
        <v>9000</v>
      </c>
      <c r="G41" s="48">
        <v>10000</v>
      </c>
    </row>
    <row r="42" spans="1:7" ht="12.75">
      <c r="A42" s="47">
        <v>3555</v>
      </c>
      <c r="B42" s="1" t="s">
        <v>79</v>
      </c>
      <c r="C42" s="30">
        <v>2933</v>
      </c>
      <c r="D42" s="48">
        <v>3000</v>
      </c>
      <c r="E42" s="31">
        <v>2793</v>
      </c>
      <c r="F42" s="32">
        <v>3000</v>
      </c>
      <c r="G42" s="48">
        <v>3000</v>
      </c>
    </row>
    <row r="43" spans="1:7" ht="12.75">
      <c r="A43" s="47">
        <v>3560</v>
      </c>
      <c r="B43" s="1" t="s">
        <v>80</v>
      </c>
      <c r="C43" s="30">
        <v>1750</v>
      </c>
      <c r="D43" s="48">
        <v>3000</v>
      </c>
      <c r="E43" s="31">
        <v>2293</v>
      </c>
      <c r="F43" s="32">
        <v>3000</v>
      </c>
      <c r="G43" s="48">
        <v>3000</v>
      </c>
    </row>
    <row r="44" spans="1:7" ht="12.75">
      <c r="A44" s="47">
        <v>3570</v>
      </c>
      <c r="B44" s="1" t="s">
        <v>81</v>
      </c>
      <c r="C44" s="30">
        <v>7915</v>
      </c>
      <c r="D44" s="48">
        <v>5000</v>
      </c>
      <c r="E44" s="31">
        <v>4297</v>
      </c>
      <c r="F44" s="32">
        <v>5000</v>
      </c>
      <c r="G44" s="48">
        <v>5000</v>
      </c>
    </row>
    <row r="45" spans="1:7" ht="12.75">
      <c r="A45" s="47">
        <v>3701</v>
      </c>
      <c r="B45" s="67" t="s">
        <v>92</v>
      </c>
      <c r="C45" s="30">
        <v>0</v>
      </c>
      <c r="D45" s="48">
        <v>1000</v>
      </c>
      <c r="E45" s="31">
        <v>1105</v>
      </c>
      <c r="F45" s="32">
        <v>1500</v>
      </c>
      <c r="G45" s="48">
        <v>1500</v>
      </c>
    </row>
    <row r="46" spans="1:7" ht="12.75">
      <c r="A46" s="47">
        <v>5109</v>
      </c>
      <c r="B46" s="1" t="s">
        <v>82</v>
      </c>
      <c r="C46" s="30">
        <v>0</v>
      </c>
      <c r="D46" s="48">
        <v>3500</v>
      </c>
      <c r="E46" s="31">
        <v>0</v>
      </c>
      <c r="F46" s="32">
        <v>0</v>
      </c>
      <c r="G46" s="48">
        <v>1000</v>
      </c>
    </row>
    <row r="47" spans="1:7" ht="12.75">
      <c r="A47" s="47">
        <v>5110</v>
      </c>
      <c r="B47" s="1" t="s">
        <v>83</v>
      </c>
      <c r="C47" s="30">
        <v>323</v>
      </c>
      <c r="D47" s="48">
        <v>950</v>
      </c>
      <c r="E47" s="31">
        <v>680</v>
      </c>
      <c r="F47" s="32">
        <v>680</v>
      </c>
      <c r="G47" s="48">
        <v>900</v>
      </c>
    </row>
    <row r="48" spans="1:7" ht="12.75">
      <c r="A48" s="47">
        <v>5120</v>
      </c>
      <c r="B48" s="1" t="s">
        <v>84</v>
      </c>
      <c r="C48" s="30">
        <v>4127</v>
      </c>
      <c r="D48" s="48">
        <v>4500</v>
      </c>
      <c r="E48" s="31">
        <v>4000</v>
      </c>
      <c r="F48" s="32">
        <v>4000</v>
      </c>
      <c r="G48" s="48">
        <v>4500</v>
      </c>
    </row>
    <row r="49" spans="1:7" ht="12.75">
      <c r="A49" s="47">
        <v>5130</v>
      </c>
      <c r="B49" s="1" t="s">
        <v>85</v>
      </c>
      <c r="C49" s="30">
        <v>2368</v>
      </c>
      <c r="D49" s="48">
        <v>2500</v>
      </c>
      <c r="E49" s="31">
        <v>2300</v>
      </c>
      <c r="F49" s="32">
        <v>2300</v>
      </c>
      <c r="G49" s="48">
        <v>2500</v>
      </c>
    </row>
    <row r="50" spans="1:7" ht="12.75">
      <c r="A50" s="47">
        <v>5135</v>
      </c>
      <c r="B50" s="1" t="s">
        <v>86</v>
      </c>
      <c r="C50" s="30">
        <v>4033</v>
      </c>
      <c r="D50" s="48">
        <v>4500</v>
      </c>
      <c r="E50" s="31">
        <v>4204</v>
      </c>
      <c r="F50" s="32">
        <v>4204</v>
      </c>
      <c r="G50" s="48">
        <v>4500</v>
      </c>
    </row>
    <row r="51" spans="1:7" ht="12.75">
      <c r="A51" s="47">
        <v>5140</v>
      </c>
      <c r="B51" s="1" t="s">
        <v>87</v>
      </c>
      <c r="C51" s="30">
        <v>34814</v>
      </c>
      <c r="D51" s="48">
        <v>32500</v>
      </c>
      <c r="E51" s="31">
        <v>23576</v>
      </c>
      <c r="F51" s="32">
        <v>32000</v>
      </c>
      <c r="G51" s="48">
        <v>35000</v>
      </c>
    </row>
    <row r="52" spans="1:7" ht="12.75">
      <c r="A52" s="47">
        <v>5150</v>
      </c>
      <c r="B52" s="1" t="s">
        <v>88</v>
      </c>
      <c r="C52" s="30">
        <v>3882</v>
      </c>
      <c r="D52" s="48">
        <v>1000</v>
      </c>
      <c r="E52" s="31">
        <v>5145</v>
      </c>
      <c r="F52" s="32">
        <v>8000</v>
      </c>
      <c r="G52" s="48">
        <v>2500</v>
      </c>
    </row>
    <row r="53" spans="1:7" ht="12.75">
      <c r="A53" s="47">
        <v>8200</v>
      </c>
      <c r="B53" s="1" t="s">
        <v>89</v>
      </c>
      <c r="C53" s="30">
        <v>3854</v>
      </c>
      <c r="D53" s="48">
        <v>5000</v>
      </c>
      <c r="E53" s="31">
        <v>699</v>
      </c>
      <c r="F53" s="32">
        <v>5000</v>
      </c>
      <c r="G53" s="48">
        <v>150000</v>
      </c>
    </row>
    <row r="54" spans="1:7" ht="12.75">
      <c r="A54" s="52">
        <v>9000</v>
      </c>
      <c r="B54" s="53" t="s">
        <v>115</v>
      </c>
      <c r="C54" s="54">
        <v>142413</v>
      </c>
      <c r="D54" s="48">
        <v>70000</v>
      </c>
      <c r="E54" s="31">
        <v>81135</v>
      </c>
      <c r="F54" s="35">
        <v>121702.5</v>
      </c>
      <c r="G54" s="48">
        <v>100000</v>
      </c>
    </row>
    <row r="55" spans="1:7" ht="13.5" thickBot="1">
      <c r="A55" s="55">
        <v>9999</v>
      </c>
      <c r="B55" s="56" t="s">
        <v>90</v>
      </c>
      <c r="C55" s="38">
        <v>800</v>
      </c>
      <c r="D55" s="48">
        <v>9055</v>
      </c>
      <c r="E55" s="31">
        <v>0</v>
      </c>
      <c r="F55" s="40">
        <v>0</v>
      </c>
      <c r="G55" s="48">
        <v>2500</v>
      </c>
    </row>
    <row r="56" spans="1:7" ht="13.5" thickBot="1">
      <c r="A56" s="57" t="s">
        <v>1</v>
      </c>
      <c r="B56" s="58"/>
      <c r="C56" s="59">
        <f>SUM(C18:C55)</f>
        <v>754232</v>
      </c>
      <c r="D56" s="59">
        <f>SUM(D18:D55)</f>
        <v>777754.66</v>
      </c>
      <c r="E56" s="59">
        <f>SUM(E18:E55)</f>
        <v>513666</v>
      </c>
      <c r="F56" s="59">
        <f>SUM(F18:F55)</f>
        <v>791083.5</v>
      </c>
      <c r="G56" s="60">
        <f>SUM(G18:G53,G55)</f>
        <v>840226.6799999999</v>
      </c>
    </row>
    <row r="57" spans="1:7" ht="14.25" thickBot="1" thickTop="1">
      <c r="A57" s="20"/>
      <c r="B57" s="15"/>
      <c r="C57" s="64"/>
      <c r="D57" s="65"/>
      <c r="E57" s="65"/>
      <c r="F57" s="66"/>
      <c r="G57" s="46"/>
    </row>
    <row r="58" spans="1:7" ht="13.5" thickBot="1">
      <c r="A58" s="57" t="s">
        <v>91</v>
      </c>
      <c r="B58" s="58"/>
      <c r="C58" s="59">
        <f>C16-C56</f>
        <v>-29990</v>
      </c>
      <c r="D58" s="59">
        <f>SUM(D16-D56)</f>
        <v>0</v>
      </c>
      <c r="E58" s="59">
        <f>SUM(E16-E56)</f>
        <v>-1663</v>
      </c>
      <c r="F58" s="59">
        <f>SUM(F16-F56)</f>
        <v>-154003.5</v>
      </c>
      <c r="G58" s="60">
        <f>SUM(G16-G56)</f>
        <v>0.12000000011175871</v>
      </c>
    </row>
    <row r="59" spans="1:7" ht="14.25" thickBot="1" thickTop="1">
      <c r="A59" s="77"/>
      <c r="B59" s="78"/>
      <c r="C59" s="63"/>
      <c r="D59" s="63"/>
      <c r="E59" s="63"/>
      <c r="F59" s="63"/>
      <c r="G59" s="61"/>
    </row>
  </sheetData>
  <sheetProtection/>
  <mergeCells count="3">
    <mergeCell ref="A1:G1"/>
    <mergeCell ref="A2:G2"/>
    <mergeCell ref="A59:B59"/>
  </mergeCells>
  <printOptions horizontalCentered="1" verticalCentered="1"/>
  <pageMargins left="0.25" right="0.25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42"/>
  <sheetViews>
    <sheetView tabSelected="1" workbookViewId="0" topLeftCell="A1">
      <selection activeCell="H15" sqref="H15:I15"/>
    </sheetView>
  </sheetViews>
  <sheetFormatPr defaultColWidth="9.140625" defaultRowHeight="12.75"/>
  <cols>
    <col min="3" max="3" width="9.7109375" style="0" customWidth="1"/>
    <col min="4" max="11" width="7.7109375" style="0" customWidth="1"/>
  </cols>
  <sheetData>
    <row r="1" spans="1:15" ht="13.5" thickBot="1">
      <c r="A1" s="174" t="s">
        <v>8</v>
      </c>
      <c r="B1" s="175"/>
      <c r="C1" s="17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3.5" thickBot="1">
      <c r="A2" s="176" t="s">
        <v>103</v>
      </c>
      <c r="B2" s="158"/>
      <c r="C2" s="158"/>
      <c r="D2" s="158" t="s">
        <v>104</v>
      </c>
      <c r="E2" s="158"/>
      <c r="F2" s="158" t="s">
        <v>105</v>
      </c>
      <c r="G2" s="158"/>
      <c r="H2" s="158" t="s">
        <v>10</v>
      </c>
      <c r="I2" s="171"/>
      <c r="J2" s="110" t="s">
        <v>107</v>
      </c>
      <c r="K2" s="109"/>
      <c r="L2" s="158" t="s">
        <v>106</v>
      </c>
      <c r="M2" s="158"/>
      <c r="N2" s="158" t="s">
        <v>10</v>
      </c>
      <c r="O2" s="171"/>
    </row>
    <row r="3" spans="1:15" ht="12.75">
      <c r="A3" s="113"/>
      <c r="B3" s="114"/>
      <c r="C3" s="115"/>
      <c r="D3" s="126">
        <v>15.38</v>
      </c>
      <c r="E3" s="127"/>
      <c r="F3" s="155">
        <v>4624</v>
      </c>
      <c r="G3" s="115"/>
      <c r="H3" s="126">
        <f aca="true" t="shared" si="0" ref="H3:H11">D3*F3</f>
        <v>71117.12000000001</v>
      </c>
      <c r="I3" s="154"/>
      <c r="J3" s="151">
        <v>15.38</v>
      </c>
      <c r="K3" s="127"/>
      <c r="L3" s="172">
        <v>4599</v>
      </c>
      <c r="M3" s="173"/>
      <c r="N3" s="126">
        <f aca="true" t="shared" si="1" ref="N3:N11">J3*L3</f>
        <v>70732.62000000001</v>
      </c>
      <c r="O3" s="154"/>
    </row>
    <row r="4" spans="1:15" ht="12.75">
      <c r="A4" s="93"/>
      <c r="B4" s="94"/>
      <c r="C4" s="95"/>
      <c r="D4" s="126">
        <v>15.38</v>
      </c>
      <c r="E4" s="127"/>
      <c r="F4" s="166">
        <v>1245</v>
      </c>
      <c r="G4" s="95"/>
      <c r="H4" s="126">
        <f t="shared" si="0"/>
        <v>19148.100000000002</v>
      </c>
      <c r="I4" s="154"/>
      <c r="J4" s="151">
        <v>15.38</v>
      </c>
      <c r="K4" s="127"/>
      <c r="L4" s="166">
        <v>1260</v>
      </c>
      <c r="M4" s="95"/>
      <c r="N4" s="126">
        <f t="shared" si="1"/>
        <v>19378.8</v>
      </c>
      <c r="O4" s="154"/>
    </row>
    <row r="5" spans="1:15" ht="12.75">
      <c r="A5" s="93"/>
      <c r="B5" s="94"/>
      <c r="C5" s="95"/>
      <c r="D5" s="126">
        <v>15.38</v>
      </c>
      <c r="E5" s="127"/>
      <c r="F5" s="166">
        <v>1410</v>
      </c>
      <c r="G5" s="95"/>
      <c r="H5" s="126">
        <f t="shared" si="0"/>
        <v>21685.800000000003</v>
      </c>
      <c r="I5" s="154"/>
      <c r="J5" s="151">
        <v>15.38</v>
      </c>
      <c r="K5" s="127"/>
      <c r="L5" s="166">
        <v>1381</v>
      </c>
      <c r="M5" s="95"/>
      <c r="N5" s="126">
        <f t="shared" si="1"/>
        <v>21239.780000000002</v>
      </c>
      <c r="O5" s="154"/>
    </row>
    <row r="6" spans="1:15" ht="12.75">
      <c r="A6" s="93"/>
      <c r="B6" s="94"/>
      <c r="C6" s="95"/>
      <c r="D6" s="126">
        <v>15.38</v>
      </c>
      <c r="E6" s="127"/>
      <c r="F6" s="166">
        <v>1014</v>
      </c>
      <c r="G6" s="95"/>
      <c r="H6" s="126">
        <f t="shared" si="0"/>
        <v>15595.320000000002</v>
      </c>
      <c r="I6" s="154"/>
      <c r="J6" s="151">
        <v>15.38</v>
      </c>
      <c r="K6" s="127"/>
      <c r="L6" s="169">
        <v>1014</v>
      </c>
      <c r="M6" s="170"/>
      <c r="N6" s="126">
        <f t="shared" si="1"/>
        <v>15595.320000000002</v>
      </c>
      <c r="O6" s="154"/>
    </row>
    <row r="7" spans="1:15" ht="12.75">
      <c r="A7" s="93"/>
      <c r="B7" s="94"/>
      <c r="C7" s="95"/>
      <c r="D7" s="126">
        <v>15.38</v>
      </c>
      <c r="E7" s="127"/>
      <c r="F7" s="166">
        <v>1008</v>
      </c>
      <c r="G7" s="95"/>
      <c r="H7" s="126">
        <f t="shared" si="0"/>
        <v>15503.04</v>
      </c>
      <c r="I7" s="154"/>
      <c r="J7" s="151">
        <v>15.38</v>
      </c>
      <c r="K7" s="127"/>
      <c r="L7" s="167">
        <v>989</v>
      </c>
      <c r="M7" s="168"/>
      <c r="N7" s="126">
        <f t="shared" si="1"/>
        <v>15210.820000000002</v>
      </c>
      <c r="O7" s="154"/>
    </row>
    <row r="8" spans="1:15" ht="12.75">
      <c r="A8" s="93"/>
      <c r="B8" s="94"/>
      <c r="C8" s="95"/>
      <c r="D8" s="126">
        <v>15.38</v>
      </c>
      <c r="E8" s="127"/>
      <c r="F8" s="166">
        <v>808</v>
      </c>
      <c r="G8" s="95"/>
      <c r="H8" s="126">
        <f t="shared" si="0"/>
        <v>12427.04</v>
      </c>
      <c r="I8" s="154"/>
      <c r="J8" s="151">
        <v>15.38</v>
      </c>
      <c r="K8" s="127"/>
      <c r="L8" s="166">
        <v>742</v>
      </c>
      <c r="M8" s="95"/>
      <c r="N8" s="126">
        <f t="shared" si="1"/>
        <v>11411.960000000001</v>
      </c>
      <c r="O8" s="154"/>
    </row>
    <row r="9" spans="1:15" ht="12.75">
      <c r="A9" s="93"/>
      <c r="B9" s="94"/>
      <c r="C9" s="95"/>
      <c r="D9" s="126">
        <v>15.38</v>
      </c>
      <c r="E9" s="127"/>
      <c r="F9" s="166">
        <v>454</v>
      </c>
      <c r="G9" s="95"/>
      <c r="H9" s="126">
        <f t="shared" si="0"/>
        <v>6982.52</v>
      </c>
      <c r="I9" s="154"/>
      <c r="J9" s="151">
        <v>15.38</v>
      </c>
      <c r="K9" s="127"/>
      <c r="L9" s="167">
        <v>409</v>
      </c>
      <c r="M9" s="168"/>
      <c r="N9" s="126">
        <f t="shared" si="1"/>
        <v>6290.42</v>
      </c>
      <c r="O9" s="154"/>
    </row>
    <row r="10" spans="1:15" ht="12.75">
      <c r="A10" s="93"/>
      <c r="B10" s="94"/>
      <c r="C10" s="95"/>
      <c r="D10" s="126">
        <v>15.38</v>
      </c>
      <c r="E10" s="127"/>
      <c r="F10" s="166">
        <v>444</v>
      </c>
      <c r="G10" s="95"/>
      <c r="H10" s="126">
        <f t="shared" si="0"/>
        <v>6828.72</v>
      </c>
      <c r="I10" s="154"/>
      <c r="J10" s="151">
        <v>15.38</v>
      </c>
      <c r="K10" s="127"/>
      <c r="L10" s="166">
        <v>410</v>
      </c>
      <c r="M10" s="95"/>
      <c r="N10" s="126">
        <f t="shared" si="1"/>
        <v>6305.8</v>
      </c>
      <c r="O10" s="154"/>
    </row>
    <row r="11" spans="1:15" ht="13.5" thickBot="1">
      <c r="A11" s="116"/>
      <c r="B11" s="117"/>
      <c r="C11" s="118"/>
      <c r="D11" s="161">
        <v>15.38</v>
      </c>
      <c r="E11" s="162"/>
      <c r="F11" s="148">
        <v>411</v>
      </c>
      <c r="G11" s="118"/>
      <c r="H11" s="126">
        <f t="shared" si="0"/>
        <v>6321.18</v>
      </c>
      <c r="I11" s="154"/>
      <c r="J11" s="163">
        <v>15.38</v>
      </c>
      <c r="K11" s="162"/>
      <c r="L11" s="164">
        <v>411</v>
      </c>
      <c r="M11" s="165"/>
      <c r="N11" s="126">
        <f t="shared" si="1"/>
        <v>6321.18</v>
      </c>
      <c r="O11" s="154"/>
    </row>
    <row r="12" spans="1:15" ht="13.5" thickBot="1">
      <c r="A12" s="102" t="s">
        <v>12</v>
      </c>
      <c r="B12" s="159"/>
      <c r="C12" s="160"/>
      <c r="D12" s="140"/>
      <c r="E12" s="141"/>
      <c r="F12" s="142">
        <f>SUM(F3:G11)</f>
        <v>11418</v>
      </c>
      <c r="G12" s="143"/>
      <c r="H12" s="100">
        <f>SUM(H3:I11)</f>
        <v>175608.84000000003</v>
      </c>
      <c r="I12" s="144"/>
      <c r="J12" s="150"/>
      <c r="K12" s="141"/>
      <c r="L12" s="142">
        <f>SUM(L3:M11)</f>
        <v>11215</v>
      </c>
      <c r="M12" s="143"/>
      <c r="N12" s="100">
        <f>SUM(N3:O11)</f>
        <v>172486.7</v>
      </c>
      <c r="O12" s="144"/>
    </row>
    <row r="13" spans="1:15" ht="13.5" thickBot="1">
      <c r="A13" s="132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88"/>
    </row>
    <row r="14" spans="1:15" ht="13.5" thickBot="1">
      <c r="A14" s="134" t="s">
        <v>11</v>
      </c>
      <c r="B14" s="135"/>
      <c r="C14" s="13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</row>
    <row r="15" spans="1:15" ht="13.5" thickBot="1">
      <c r="A15" s="110" t="s">
        <v>9</v>
      </c>
      <c r="B15" s="111"/>
      <c r="C15" s="109"/>
      <c r="D15" s="158" t="s">
        <v>104</v>
      </c>
      <c r="E15" s="158"/>
      <c r="F15" s="158" t="s">
        <v>105</v>
      </c>
      <c r="G15" s="158"/>
      <c r="H15" s="108" t="s">
        <v>10</v>
      </c>
      <c r="I15" s="156"/>
      <c r="J15" s="110" t="s">
        <v>107</v>
      </c>
      <c r="K15" s="109"/>
      <c r="L15" s="158" t="s">
        <v>106</v>
      </c>
      <c r="M15" s="158"/>
      <c r="N15" s="108" t="s">
        <v>10</v>
      </c>
      <c r="O15" s="156"/>
    </row>
    <row r="16" spans="1:15" ht="12.75">
      <c r="A16" s="113"/>
      <c r="B16" s="114"/>
      <c r="C16" s="115"/>
      <c r="D16" s="126">
        <v>29.5</v>
      </c>
      <c r="E16" s="127"/>
      <c r="F16" s="155">
        <v>82</v>
      </c>
      <c r="G16" s="115"/>
      <c r="H16" s="126">
        <f>D16*F16</f>
        <v>2419</v>
      </c>
      <c r="I16" s="154"/>
      <c r="J16" s="151">
        <v>29.5</v>
      </c>
      <c r="K16" s="127"/>
      <c r="L16" s="152">
        <v>82</v>
      </c>
      <c r="M16" s="153"/>
      <c r="N16" s="126">
        <f>J16*L16</f>
        <v>2419</v>
      </c>
      <c r="O16" s="154"/>
    </row>
    <row r="17" spans="1:15" ht="13.5" thickBot="1">
      <c r="A17" s="116"/>
      <c r="B17" s="117"/>
      <c r="C17" s="118"/>
      <c r="D17" s="89">
        <v>29.5</v>
      </c>
      <c r="E17" s="90"/>
      <c r="F17" s="148">
        <v>279</v>
      </c>
      <c r="G17" s="118"/>
      <c r="H17" s="126">
        <f>D17*F17</f>
        <v>8230.5</v>
      </c>
      <c r="I17" s="154"/>
      <c r="J17" s="157">
        <v>29.5</v>
      </c>
      <c r="K17" s="90"/>
      <c r="L17" s="148">
        <v>266</v>
      </c>
      <c r="M17" s="118"/>
      <c r="N17" s="89">
        <f>J17*L17</f>
        <v>7847</v>
      </c>
      <c r="O17" s="149"/>
    </row>
    <row r="18" spans="1:15" ht="13.5" thickBot="1">
      <c r="A18" s="102" t="s">
        <v>12</v>
      </c>
      <c r="B18" s="103"/>
      <c r="C18" s="104"/>
      <c r="D18" s="140"/>
      <c r="E18" s="141"/>
      <c r="F18" s="142">
        <f>SUM(F16:G17)</f>
        <v>361</v>
      </c>
      <c r="G18" s="143"/>
      <c r="H18" s="100">
        <f>SUM(H16:I17)</f>
        <v>10649.5</v>
      </c>
      <c r="I18" s="144"/>
      <c r="J18" s="150"/>
      <c r="K18" s="141"/>
      <c r="L18" s="142"/>
      <c r="M18" s="143"/>
      <c r="N18" s="100">
        <f>SUM(N16:O17)</f>
        <v>10266</v>
      </c>
      <c r="O18" s="144"/>
    </row>
    <row r="19" spans="1:15" ht="13.5" thickBo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7"/>
    </row>
    <row r="20" spans="1:15" ht="13.5" thickBot="1">
      <c r="A20" s="105" t="s">
        <v>13</v>
      </c>
      <c r="B20" s="106"/>
      <c r="C20" s="107"/>
      <c r="D20" s="108" t="s">
        <v>109</v>
      </c>
      <c r="E20" s="109"/>
      <c r="F20" s="86"/>
      <c r="G20" s="121"/>
      <c r="H20" s="121"/>
      <c r="I20" s="91"/>
      <c r="J20" s="124" t="s">
        <v>110</v>
      </c>
      <c r="K20" s="125"/>
      <c r="L20" s="86"/>
      <c r="M20" s="121"/>
      <c r="N20" s="121"/>
      <c r="O20" s="87"/>
    </row>
    <row r="21" spans="1:15" ht="13.5" thickBot="1">
      <c r="A21" s="128" t="s">
        <v>12</v>
      </c>
      <c r="B21" s="129"/>
      <c r="C21" s="130"/>
      <c r="D21" s="131">
        <v>2500</v>
      </c>
      <c r="E21" s="120"/>
      <c r="F21" s="122"/>
      <c r="G21" s="122"/>
      <c r="H21" s="122"/>
      <c r="I21" s="122"/>
      <c r="J21" s="119">
        <v>3000</v>
      </c>
      <c r="K21" s="120"/>
      <c r="L21" s="122"/>
      <c r="M21" s="122"/>
      <c r="N21" s="122"/>
      <c r="O21" s="123"/>
    </row>
    <row r="22" spans="1:15" ht="13.5" thickBot="1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88"/>
    </row>
    <row r="23" spans="1:15" ht="13.5" thickBot="1">
      <c r="A23" s="134" t="s">
        <v>14</v>
      </c>
      <c r="B23" s="135"/>
      <c r="C23" s="136"/>
      <c r="D23" s="137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</row>
    <row r="24" spans="1:15" ht="13.5" thickBot="1">
      <c r="A24" s="110" t="s">
        <v>15</v>
      </c>
      <c r="B24" s="111"/>
      <c r="C24" s="109"/>
      <c r="D24" s="108" t="s">
        <v>109</v>
      </c>
      <c r="E24" s="109"/>
      <c r="F24" s="84"/>
      <c r="G24" s="85"/>
      <c r="H24" s="84"/>
      <c r="I24" s="85"/>
      <c r="J24" s="108" t="s">
        <v>110</v>
      </c>
      <c r="K24" s="109"/>
      <c r="L24" s="84"/>
      <c r="M24" s="85"/>
      <c r="N24" s="84"/>
      <c r="O24" s="88"/>
    </row>
    <row r="25" spans="1:15" ht="12.75">
      <c r="A25" s="113" t="s">
        <v>108</v>
      </c>
      <c r="B25" s="114"/>
      <c r="C25" s="115"/>
      <c r="D25" s="126">
        <v>335000</v>
      </c>
      <c r="E25" s="127"/>
      <c r="F25" s="96"/>
      <c r="G25" s="112"/>
      <c r="H25" s="96"/>
      <c r="I25" s="112"/>
      <c r="J25" s="126">
        <v>350000</v>
      </c>
      <c r="K25" s="127"/>
      <c r="L25" s="96"/>
      <c r="M25" s="112"/>
      <c r="N25" s="96"/>
      <c r="O25" s="97"/>
    </row>
    <row r="26" spans="1:15" ht="12.75">
      <c r="A26" s="93" t="s">
        <v>16</v>
      </c>
      <c r="B26" s="94"/>
      <c r="C26" s="95"/>
      <c r="D26" s="98">
        <v>72000</v>
      </c>
      <c r="E26" s="99"/>
      <c r="F26" s="79"/>
      <c r="G26" s="92"/>
      <c r="H26" s="79"/>
      <c r="I26" s="92"/>
      <c r="J26" s="98">
        <v>72000</v>
      </c>
      <c r="K26" s="99"/>
      <c r="L26" s="79"/>
      <c r="M26" s="92"/>
      <c r="N26" s="79"/>
      <c r="O26" s="80"/>
    </row>
    <row r="27" spans="1:15" ht="12.75">
      <c r="A27" s="93" t="s">
        <v>17</v>
      </c>
      <c r="B27" s="94"/>
      <c r="C27" s="95"/>
      <c r="D27" s="98">
        <v>188705</v>
      </c>
      <c r="E27" s="99"/>
      <c r="F27" s="79"/>
      <c r="G27" s="92"/>
      <c r="H27" s="79"/>
      <c r="I27" s="92"/>
      <c r="J27" s="98">
        <f>SUM(J21,N18,N12)</f>
        <v>185752.7</v>
      </c>
      <c r="K27" s="99"/>
      <c r="L27" s="79"/>
      <c r="M27" s="92"/>
      <c r="N27" s="79"/>
      <c r="O27" s="80"/>
    </row>
    <row r="28" spans="1:15" ht="12.75">
      <c r="A28" s="93" t="s">
        <v>18</v>
      </c>
      <c r="B28" s="94"/>
      <c r="C28" s="95"/>
      <c r="D28" s="98">
        <v>3278</v>
      </c>
      <c r="E28" s="99"/>
      <c r="F28" s="79"/>
      <c r="G28" s="92"/>
      <c r="H28" s="79"/>
      <c r="I28" s="92"/>
      <c r="J28" s="98">
        <v>3500</v>
      </c>
      <c r="K28" s="99"/>
      <c r="L28" s="79"/>
      <c r="M28" s="92"/>
      <c r="N28" s="79"/>
      <c r="O28" s="80"/>
    </row>
    <row r="29" spans="1:15" ht="12.75">
      <c r="A29" s="93" t="s">
        <v>20</v>
      </c>
      <c r="B29" s="94"/>
      <c r="C29" s="95"/>
      <c r="D29" s="98">
        <v>0</v>
      </c>
      <c r="E29" s="99"/>
      <c r="F29" s="79"/>
      <c r="G29" s="92"/>
      <c r="H29" s="79"/>
      <c r="I29" s="92"/>
      <c r="J29" s="98">
        <v>0</v>
      </c>
      <c r="K29" s="99"/>
      <c r="L29" s="79"/>
      <c r="M29" s="92"/>
      <c r="N29" s="79"/>
      <c r="O29" s="80"/>
    </row>
    <row r="30" spans="1:15" ht="12.75">
      <c r="A30" s="93" t="s">
        <v>19</v>
      </c>
      <c r="B30" s="94"/>
      <c r="C30" s="95"/>
      <c r="D30" s="98">
        <v>1500</v>
      </c>
      <c r="E30" s="99"/>
      <c r="F30" s="79"/>
      <c r="G30" s="92"/>
      <c r="H30" s="79"/>
      <c r="I30" s="92"/>
      <c r="J30" s="98">
        <v>1000</v>
      </c>
      <c r="K30" s="99"/>
      <c r="L30" s="79"/>
      <c r="M30" s="92"/>
      <c r="N30" s="79"/>
      <c r="O30" s="80"/>
    </row>
    <row r="31" spans="1:15" ht="12.75">
      <c r="A31" s="93" t="s">
        <v>22</v>
      </c>
      <c r="B31" s="94"/>
      <c r="C31" s="95"/>
      <c r="D31" s="98">
        <v>11597</v>
      </c>
      <c r="E31" s="99"/>
      <c r="F31" s="8"/>
      <c r="G31" s="9"/>
      <c r="H31" s="8"/>
      <c r="I31" s="9"/>
      <c r="J31" s="98">
        <v>10000</v>
      </c>
      <c r="K31" s="99"/>
      <c r="L31" s="8"/>
      <c r="M31" s="9"/>
      <c r="N31" s="8"/>
      <c r="O31" s="10"/>
    </row>
    <row r="32" spans="1:15" ht="13.5" thickBot="1">
      <c r="A32" s="116" t="s">
        <v>21</v>
      </c>
      <c r="B32" s="117"/>
      <c r="C32" s="118"/>
      <c r="D32" s="89">
        <v>25000</v>
      </c>
      <c r="E32" s="90"/>
      <c r="F32" s="86"/>
      <c r="G32" s="91"/>
      <c r="H32" s="86"/>
      <c r="I32" s="91"/>
      <c r="J32" s="89">
        <v>215953.5</v>
      </c>
      <c r="K32" s="90"/>
      <c r="L32" s="86"/>
      <c r="M32" s="91"/>
      <c r="N32" s="86"/>
      <c r="O32" s="87"/>
    </row>
    <row r="33" spans="1:15" ht="13.5" thickBot="1">
      <c r="A33" s="102" t="s">
        <v>12</v>
      </c>
      <c r="B33" s="103"/>
      <c r="C33" s="104"/>
      <c r="D33" s="100">
        <f>SUM(D25:E32)</f>
        <v>637080</v>
      </c>
      <c r="E33" s="101"/>
      <c r="F33" s="84"/>
      <c r="G33" s="85"/>
      <c r="H33" s="84"/>
      <c r="I33" s="85"/>
      <c r="J33" s="100">
        <f>SUM(J25:K32)</f>
        <v>838206.2</v>
      </c>
      <c r="K33" s="101"/>
      <c r="L33" s="84"/>
      <c r="M33" s="85"/>
      <c r="N33" s="84"/>
      <c r="O33" s="88"/>
    </row>
    <row r="34" spans="1:15" ht="12.75">
      <c r="A34" s="81" t="s">
        <v>152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15" ht="12.75">
      <c r="A35" s="186" t="s">
        <v>149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/>
    </row>
    <row r="36" spans="1:15" ht="12.75">
      <c r="A36" s="186" t="s">
        <v>150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9"/>
    </row>
    <row r="37" spans="1:15" ht="12.75">
      <c r="A37" s="186" t="s">
        <v>151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9"/>
    </row>
    <row r="38" spans="1:15" ht="12.75">
      <c r="A38" s="186" t="s">
        <v>153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9"/>
    </row>
    <row r="39" spans="1:15" ht="12.75">
      <c r="A39" s="186" t="s">
        <v>154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8"/>
    </row>
    <row r="40" spans="1:15" ht="12.75">
      <c r="A40" s="180" t="s">
        <v>155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</row>
    <row r="41" spans="1:15" ht="12.75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5"/>
    </row>
    <row r="42" spans="1:15" ht="12.75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9"/>
    </row>
  </sheetData>
  <sheetProtection/>
  <mergeCells count="194">
    <mergeCell ref="A42:O42"/>
    <mergeCell ref="A40:O41"/>
    <mergeCell ref="A35:O35"/>
    <mergeCell ref="A36:O36"/>
    <mergeCell ref="A37:O37"/>
    <mergeCell ref="A38:O38"/>
    <mergeCell ref="A39:O39"/>
    <mergeCell ref="A4:C4"/>
    <mergeCell ref="A6:C6"/>
    <mergeCell ref="D6:E6"/>
    <mergeCell ref="A1:C1"/>
    <mergeCell ref="A2:C2"/>
    <mergeCell ref="D2:E2"/>
    <mergeCell ref="A3:C3"/>
    <mergeCell ref="D3:E3"/>
    <mergeCell ref="F2:G2"/>
    <mergeCell ref="H2:I2"/>
    <mergeCell ref="J2:K2"/>
    <mergeCell ref="L2:M2"/>
    <mergeCell ref="L4:M4"/>
    <mergeCell ref="N2:O2"/>
    <mergeCell ref="F3:G3"/>
    <mergeCell ref="H3:I3"/>
    <mergeCell ref="J3:K3"/>
    <mergeCell ref="L3:M3"/>
    <mergeCell ref="N3:O3"/>
    <mergeCell ref="L5:M5"/>
    <mergeCell ref="N5:O5"/>
    <mergeCell ref="D4:E4"/>
    <mergeCell ref="F4:G4"/>
    <mergeCell ref="H4:I4"/>
    <mergeCell ref="J4:K4"/>
    <mergeCell ref="N4:O4"/>
    <mergeCell ref="J5:K5"/>
    <mergeCell ref="F6:G6"/>
    <mergeCell ref="H6:I6"/>
    <mergeCell ref="A5:C5"/>
    <mergeCell ref="D5:E5"/>
    <mergeCell ref="F5:G5"/>
    <mergeCell ref="H5:I5"/>
    <mergeCell ref="J6:K6"/>
    <mergeCell ref="L6:M6"/>
    <mergeCell ref="N6:O6"/>
    <mergeCell ref="A7:C7"/>
    <mergeCell ref="D7:E7"/>
    <mergeCell ref="F7:G7"/>
    <mergeCell ref="H7:I7"/>
    <mergeCell ref="L7:M7"/>
    <mergeCell ref="N7:O7"/>
    <mergeCell ref="J7:K7"/>
    <mergeCell ref="N8:O8"/>
    <mergeCell ref="A9:C9"/>
    <mergeCell ref="D9:E9"/>
    <mergeCell ref="F9:G9"/>
    <mergeCell ref="H9:I9"/>
    <mergeCell ref="J9:K9"/>
    <mergeCell ref="L9:M9"/>
    <mergeCell ref="N9:O9"/>
    <mergeCell ref="A8:C8"/>
    <mergeCell ref="D8:E8"/>
    <mergeCell ref="F10:G10"/>
    <mergeCell ref="H10:I10"/>
    <mergeCell ref="J8:K8"/>
    <mergeCell ref="L8:M8"/>
    <mergeCell ref="F8:G8"/>
    <mergeCell ref="H8:I8"/>
    <mergeCell ref="J10:K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J12:K12"/>
    <mergeCell ref="L12:M12"/>
    <mergeCell ref="N12:O12"/>
    <mergeCell ref="A13:O13"/>
    <mergeCell ref="A12:C12"/>
    <mergeCell ref="D12:E12"/>
    <mergeCell ref="F12:G12"/>
    <mergeCell ref="H12:I12"/>
    <mergeCell ref="L15:M15"/>
    <mergeCell ref="N15:O15"/>
    <mergeCell ref="A14:C14"/>
    <mergeCell ref="A15:C15"/>
    <mergeCell ref="D15:E15"/>
    <mergeCell ref="F15:G15"/>
    <mergeCell ref="J15:K15"/>
    <mergeCell ref="D16:E16"/>
    <mergeCell ref="F16:G16"/>
    <mergeCell ref="H16:I16"/>
    <mergeCell ref="H15:I15"/>
    <mergeCell ref="H17:I17"/>
    <mergeCell ref="J17:K17"/>
    <mergeCell ref="D17:E17"/>
    <mergeCell ref="F17:G17"/>
    <mergeCell ref="L17:M17"/>
    <mergeCell ref="N17:O17"/>
    <mergeCell ref="A16:C16"/>
    <mergeCell ref="J18:K18"/>
    <mergeCell ref="L18:M18"/>
    <mergeCell ref="N18:O18"/>
    <mergeCell ref="J16:K16"/>
    <mergeCell ref="L16:M16"/>
    <mergeCell ref="N16:O16"/>
    <mergeCell ref="A17:C17"/>
    <mergeCell ref="A18:C18"/>
    <mergeCell ref="D18:E18"/>
    <mergeCell ref="F18:G18"/>
    <mergeCell ref="H18:I18"/>
    <mergeCell ref="A26:C26"/>
    <mergeCell ref="D25:E25"/>
    <mergeCell ref="D26:E26"/>
    <mergeCell ref="A19:O19"/>
    <mergeCell ref="J26:K26"/>
    <mergeCell ref="H25:I25"/>
    <mergeCell ref="H26:I26"/>
    <mergeCell ref="J25:K25"/>
    <mergeCell ref="L25:M25"/>
    <mergeCell ref="L26:M26"/>
    <mergeCell ref="D24:E24"/>
    <mergeCell ref="A21:C21"/>
    <mergeCell ref="D21:E21"/>
    <mergeCell ref="A22:O22"/>
    <mergeCell ref="A23:C23"/>
    <mergeCell ref="D23:O23"/>
    <mergeCell ref="J24:K24"/>
    <mergeCell ref="N24:O24"/>
    <mergeCell ref="F24:G24"/>
    <mergeCell ref="H24:I24"/>
    <mergeCell ref="L24:M24"/>
    <mergeCell ref="L20:O21"/>
    <mergeCell ref="J20:K20"/>
    <mergeCell ref="H33:I33"/>
    <mergeCell ref="J21:K21"/>
    <mergeCell ref="F20:I21"/>
    <mergeCell ref="J28:K28"/>
    <mergeCell ref="H27:I27"/>
    <mergeCell ref="H28:I28"/>
    <mergeCell ref="J30:K30"/>
    <mergeCell ref="J27:K27"/>
    <mergeCell ref="F27:G27"/>
    <mergeCell ref="F28:G28"/>
    <mergeCell ref="D30:E30"/>
    <mergeCell ref="D29:E29"/>
    <mergeCell ref="A31:C31"/>
    <mergeCell ref="D31:E31"/>
    <mergeCell ref="D32:E32"/>
    <mergeCell ref="A32:C32"/>
    <mergeCell ref="A20:C20"/>
    <mergeCell ref="D20:E20"/>
    <mergeCell ref="A24:C24"/>
    <mergeCell ref="A29:C29"/>
    <mergeCell ref="F25:G25"/>
    <mergeCell ref="F26:G26"/>
    <mergeCell ref="A25:C25"/>
    <mergeCell ref="D27:E27"/>
    <mergeCell ref="D28:E28"/>
    <mergeCell ref="A27:C27"/>
    <mergeCell ref="A28:C28"/>
    <mergeCell ref="J31:K31"/>
    <mergeCell ref="J33:K33"/>
    <mergeCell ref="F32:G32"/>
    <mergeCell ref="F33:G33"/>
    <mergeCell ref="H32:I32"/>
    <mergeCell ref="J29:K29"/>
    <mergeCell ref="H30:I30"/>
    <mergeCell ref="A33:C33"/>
    <mergeCell ref="D33:E33"/>
    <mergeCell ref="N25:O25"/>
    <mergeCell ref="N26:O26"/>
    <mergeCell ref="N27:O27"/>
    <mergeCell ref="N28:O28"/>
    <mergeCell ref="N30:O30"/>
    <mergeCell ref="H29:I29"/>
    <mergeCell ref="L27:M27"/>
    <mergeCell ref="L28:M28"/>
    <mergeCell ref="L30:M30"/>
    <mergeCell ref="L29:M29"/>
    <mergeCell ref="N29:O29"/>
    <mergeCell ref="A34:O34"/>
    <mergeCell ref="L33:M33"/>
    <mergeCell ref="N32:O32"/>
    <mergeCell ref="N33:O33"/>
    <mergeCell ref="J32:K32"/>
    <mergeCell ref="L32:M32"/>
    <mergeCell ref="F30:G30"/>
    <mergeCell ref="F29:G29"/>
    <mergeCell ref="A30:C30"/>
  </mergeCells>
  <printOptions/>
  <pageMargins left="0.5" right="0.5" top="0.5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P33"/>
  <sheetViews>
    <sheetView workbookViewId="0" topLeftCell="A1">
      <selection activeCell="L6" sqref="L6:N6"/>
    </sheetView>
  </sheetViews>
  <sheetFormatPr defaultColWidth="9.140625" defaultRowHeight="12.75"/>
  <cols>
    <col min="1" max="1" width="10.7109375" style="0" customWidth="1"/>
    <col min="5" max="8" width="7.7109375" style="0" customWidth="1"/>
    <col min="9" max="9" width="9.28125" style="0" hidden="1" customWidth="1"/>
    <col min="10" max="13" width="7.7109375" style="0" customWidth="1"/>
    <col min="14" max="14" width="0.2890625" style="0" customWidth="1"/>
    <col min="16" max="16" width="19.7109375" style="0" customWidth="1"/>
  </cols>
  <sheetData>
    <row r="1" spans="1:16" ht="13.5" thickBot="1">
      <c r="A1" s="2"/>
      <c r="B1" s="195" t="s">
        <v>3</v>
      </c>
      <c r="C1" s="196"/>
      <c r="D1" s="197"/>
      <c r="E1" s="195"/>
      <c r="F1" s="197"/>
      <c r="G1" s="195"/>
      <c r="H1" s="196"/>
      <c r="I1" s="197"/>
      <c r="J1" s="195" t="s">
        <v>123</v>
      </c>
      <c r="K1" s="197"/>
      <c r="L1" s="102" t="s">
        <v>10</v>
      </c>
      <c r="M1" s="103"/>
      <c r="N1" s="103"/>
      <c r="O1" s="197" t="s">
        <v>0</v>
      </c>
      <c r="P1" s="212"/>
    </row>
    <row r="2" spans="1:16" ht="12.75">
      <c r="A2" s="3"/>
      <c r="B2" s="189" t="s">
        <v>116</v>
      </c>
      <c r="C2" s="190"/>
      <c r="D2" s="191"/>
      <c r="E2" s="198"/>
      <c r="F2" s="199"/>
      <c r="G2" s="209"/>
      <c r="H2" s="210"/>
      <c r="I2" s="211"/>
      <c r="J2" s="198">
        <v>15</v>
      </c>
      <c r="K2" s="199"/>
      <c r="L2" s="209">
        <f>SUM(J2)*24*365</f>
        <v>131400</v>
      </c>
      <c r="M2" s="210"/>
      <c r="N2" s="211"/>
      <c r="O2" s="234" t="s">
        <v>124</v>
      </c>
      <c r="P2" s="235"/>
    </row>
    <row r="3" spans="1:16" ht="12.75">
      <c r="A3" s="4"/>
      <c r="B3" s="192" t="s">
        <v>117</v>
      </c>
      <c r="C3" s="193"/>
      <c r="D3" s="194"/>
      <c r="E3" s="200"/>
      <c r="F3" s="194"/>
      <c r="G3" s="202"/>
      <c r="H3" s="205"/>
      <c r="I3" s="203"/>
      <c r="J3" s="200">
        <v>15</v>
      </c>
      <c r="K3" s="194"/>
      <c r="L3" s="202">
        <f>SUM(J3)*12*365</f>
        <v>65700</v>
      </c>
      <c r="M3" s="205"/>
      <c r="N3" s="203"/>
      <c r="O3" s="236"/>
      <c r="P3" s="237"/>
    </row>
    <row r="4" spans="1:16" ht="12.75">
      <c r="A4" s="4"/>
      <c r="B4" s="201" t="s">
        <v>118</v>
      </c>
      <c r="C4" s="193"/>
      <c r="D4" s="194"/>
      <c r="E4" s="202"/>
      <c r="F4" s="203"/>
      <c r="G4" s="202"/>
      <c r="H4" s="205"/>
      <c r="I4" s="203"/>
      <c r="J4" s="202">
        <v>10</v>
      </c>
      <c r="K4" s="203"/>
      <c r="L4" s="202">
        <f>SUM(J4)*24*365</f>
        <v>87600</v>
      </c>
      <c r="M4" s="205"/>
      <c r="N4" s="203"/>
      <c r="O4" s="236"/>
      <c r="P4" s="237"/>
    </row>
    <row r="5" spans="1:16" ht="12.75">
      <c r="A5" s="4"/>
      <c r="B5" s="201" t="s">
        <v>119</v>
      </c>
      <c r="C5" s="193"/>
      <c r="D5" s="194"/>
      <c r="E5" s="202"/>
      <c r="F5" s="203"/>
      <c r="G5" s="202"/>
      <c r="H5" s="205"/>
      <c r="I5" s="203"/>
      <c r="J5" s="202">
        <v>10</v>
      </c>
      <c r="K5" s="203"/>
      <c r="L5" s="202">
        <f>SUM(J5)*12*365</f>
        <v>43800</v>
      </c>
      <c r="M5" s="205"/>
      <c r="N5" s="203"/>
      <c r="O5" s="238"/>
      <c r="P5" s="239"/>
    </row>
    <row r="6" spans="1:16" ht="12.75">
      <c r="A6" s="4"/>
      <c r="B6" s="201" t="s">
        <v>4</v>
      </c>
      <c r="C6" s="193"/>
      <c r="D6" s="194"/>
      <c r="E6" s="202"/>
      <c r="F6" s="203"/>
      <c r="G6" s="202"/>
      <c r="H6" s="205"/>
      <c r="I6" s="203"/>
      <c r="J6" s="202">
        <v>7.5</v>
      </c>
      <c r="K6" s="203"/>
      <c r="L6" s="202">
        <f>SUM(J6)*168</f>
        <v>1260</v>
      </c>
      <c r="M6" s="205"/>
      <c r="N6" s="203"/>
      <c r="O6" s="243" t="s">
        <v>122</v>
      </c>
      <c r="P6" s="248"/>
    </row>
    <row r="7" spans="1:16" ht="12.75">
      <c r="A7" s="4"/>
      <c r="B7" s="201" t="s">
        <v>5</v>
      </c>
      <c r="C7" s="193"/>
      <c r="D7" s="194"/>
      <c r="E7" s="202"/>
      <c r="F7" s="203"/>
      <c r="G7" s="202"/>
      <c r="H7" s="205"/>
      <c r="I7" s="203"/>
      <c r="J7" s="202">
        <v>5</v>
      </c>
      <c r="K7" s="203"/>
      <c r="L7" s="202">
        <f>SUM(J7)*168</f>
        <v>840</v>
      </c>
      <c r="M7" s="205"/>
      <c r="N7" s="203"/>
      <c r="O7" s="249"/>
      <c r="P7" s="250"/>
    </row>
    <row r="8" spans="1:16" ht="12.75">
      <c r="A8" s="4"/>
      <c r="B8" s="192" t="s">
        <v>120</v>
      </c>
      <c r="C8" s="193"/>
      <c r="D8" s="194"/>
      <c r="E8" s="202"/>
      <c r="F8" s="203"/>
      <c r="G8" s="202"/>
      <c r="H8" s="205"/>
      <c r="I8" s="203"/>
      <c r="J8" s="202">
        <v>5</v>
      </c>
      <c r="K8" s="203"/>
      <c r="L8" s="202">
        <f>SUM(J8)*24*365</f>
        <v>43800</v>
      </c>
      <c r="M8" s="205"/>
      <c r="N8" s="203"/>
      <c r="O8" s="243" t="s">
        <v>125</v>
      </c>
      <c r="P8" s="248"/>
    </row>
    <row r="9" spans="1:16" ht="12.75">
      <c r="A9" s="4"/>
      <c r="B9" s="192" t="s">
        <v>121</v>
      </c>
      <c r="C9" s="193"/>
      <c r="D9" s="194"/>
      <c r="E9" s="202"/>
      <c r="F9" s="203"/>
      <c r="G9" s="202"/>
      <c r="H9" s="205"/>
      <c r="I9" s="203"/>
      <c r="J9" s="202">
        <v>5</v>
      </c>
      <c r="K9" s="203"/>
      <c r="L9" s="202">
        <f>SUM(J9)*12*365</f>
        <v>21900</v>
      </c>
      <c r="M9" s="205"/>
      <c r="N9" s="203"/>
      <c r="O9" s="249"/>
      <c r="P9" s="250"/>
    </row>
    <row r="10" spans="1:16" ht="12.75">
      <c r="A10" s="4"/>
      <c r="B10" s="192" t="s">
        <v>147</v>
      </c>
      <c r="C10" s="193"/>
      <c r="D10" s="194"/>
      <c r="E10" s="202"/>
      <c r="F10" s="203"/>
      <c r="G10" s="206">
        <v>100</v>
      </c>
      <c r="H10" s="207"/>
      <c r="I10" s="208"/>
      <c r="J10" s="202">
        <v>50</v>
      </c>
      <c r="K10" s="203"/>
      <c r="L10" s="202">
        <f>SUM(G10)*J10*2</f>
        <v>10000</v>
      </c>
      <c r="M10" s="205"/>
      <c r="N10" s="203"/>
      <c r="O10" s="218" t="s">
        <v>126</v>
      </c>
      <c r="P10" s="217"/>
    </row>
    <row r="11" spans="1:16" ht="12.75">
      <c r="A11" s="4"/>
      <c r="B11" s="201" t="s">
        <v>127</v>
      </c>
      <c r="C11" s="193"/>
      <c r="D11" s="194"/>
      <c r="E11" s="240" t="s">
        <v>129</v>
      </c>
      <c r="F11" s="241"/>
      <c r="G11" s="241"/>
      <c r="H11" s="241"/>
      <c r="I11" s="242"/>
      <c r="J11" s="202">
        <v>7.25</v>
      </c>
      <c r="K11" s="203"/>
      <c r="L11" s="202">
        <f>SUM(J11)*48</f>
        <v>348</v>
      </c>
      <c r="M11" s="205"/>
      <c r="N11" s="203"/>
      <c r="O11" s="243" t="s">
        <v>133</v>
      </c>
      <c r="P11" s="244"/>
    </row>
    <row r="12" spans="1:16" ht="12.75">
      <c r="A12" s="4"/>
      <c r="B12" s="201" t="s">
        <v>130</v>
      </c>
      <c r="C12" s="193"/>
      <c r="D12" s="194"/>
      <c r="E12" s="240" t="s">
        <v>131</v>
      </c>
      <c r="F12" s="241"/>
      <c r="G12" s="241"/>
      <c r="H12" s="241"/>
      <c r="I12" s="242"/>
      <c r="J12" s="202">
        <v>7.25</v>
      </c>
      <c r="K12" s="203"/>
      <c r="L12" s="202">
        <f>SUM(J12)*42</f>
        <v>304.5</v>
      </c>
      <c r="M12" s="205"/>
      <c r="N12" s="203"/>
      <c r="O12" s="236"/>
      <c r="P12" s="237"/>
    </row>
    <row r="13" spans="1:16" ht="12.75">
      <c r="A13" s="4"/>
      <c r="B13" s="201" t="s">
        <v>128</v>
      </c>
      <c r="C13" s="193"/>
      <c r="D13" s="194"/>
      <c r="E13" s="240" t="s">
        <v>132</v>
      </c>
      <c r="F13" s="241"/>
      <c r="G13" s="241"/>
      <c r="H13" s="241"/>
      <c r="I13" s="242"/>
      <c r="J13" s="202">
        <v>7.25</v>
      </c>
      <c r="K13" s="203"/>
      <c r="L13" s="202">
        <f>SUM(J13)*30</f>
        <v>217.5</v>
      </c>
      <c r="M13" s="205"/>
      <c r="N13" s="203"/>
      <c r="O13" s="238"/>
      <c r="P13" s="239"/>
    </row>
    <row r="14" spans="1:16" ht="12.75">
      <c r="A14" s="4"/>
      <c r="B14" s="192" t="s">
        <v>135</v>
      </c>
      <c r="C14" s="193"/>
      <c r="D14" s="194"/>
      <c r="E14" s="204" t="s">
        <v>136</v>
      </c>
      <c r="F14" s="203"/>
      <c r="G14" s="204" t="s">
        <v>137</v>
      </c>
      <c r="H14" s="205"/>
      <c r="I14" s="203"/>
      <c r="J14" s="204" t="s">
        <v>138</v>
      </c>
      <c r="K14" s="203"/>
      <c r="L14" s="202"/>
      <c r="M14" s="205"/>
      <c r="N14" s="203"/>
      <c r="O14" s="215"/>
      <c r="P14" s="216"/>
    </row>
    <row r="15" spans="1:16" ht="12.75">
      <c r="A15" s="4"/>
      <c r="B15" s="192" t="s">
        <v>134</v>
      </c>
      <c r="C15" s="193"/>
      <c r="D15" s="194"/>
      <c r="E15" s="202"/>
      <c r="F15" s="203"/>
      <c r="G15" s="202"/>
      <c r="H15" s="205"/>
      <c r="I15" s="203"/>
      <c r="J15" s="202"/>
      <c r="K15" s="203"/>
      <c r="L15" s="202"/>
      <c r="M15" s="205"/>
      <c r="N15" s="203"/>
      <c r="O15" s="94"/>
      <c r="P15" s="217"/>
    </row>
    <row r="16" spans="1:16" ht="12.75">
      <c r="A16" s="4"/>
      <c r="B16" s="192" t="s">
        <v>139</v>
      </c>
      <c r="C16" s="193"/>
      <c r="D16" s="194"/>
      <c r="E16" s="202"/>
      <c r="F16" s="203"/>
      <c r="G16" s="202"/>
      <c r="H16" s="205"/>
      <c r="I16" s="203"/>
      <c r="J16" s="202"/>
      <c r="K16" s="203"/>
      <c r="L16" s="202"/>
      <c r="M16" s="205"/>
      <c r="N16" s="203"/>
      <c r="O16" s="218"/>
      <c r="P16" s="217"/>
    </row>
    <row r="17" spans="1:16" ht="12.75">
      <c r="A17" s="4"/>
      <c r="B17" s="201" t="s">
        <v>6</v>
      </c>
      <c r="C17" s="193"/>
      <c r="D17" s="194"/>
      <c r="E17" s="202"/>
      <c r="F17" s="203"/>
      <c r="G17" s="202"/>
      <c r="H17" s="205"/>
      <c r="I17" s="203"/>
      <c r="J17" s="202"/>
      <c r="K17" s="203"/>
      <c r="L17" s="202"/>
      <c r="M17" s="205"/>
      <c r="N17" s="203"/>
      <c r="O17" s="94"/>
      <c r="P17" s="217"/>
    </row>
    <row r="18" spans="1:16" ht="12.75">
      <c r="A18" s="4"/>
      <c r="B18" s="192" t="s">
        <v>140</v>
      </c>
      <c r="C18" s="193"/>
      <c r="D18" s="194"/>
      <c r="E18" s="202"/>
      <c r="F18" s="203"/>
      <c r="G18" s="202"/>
      <c r="H18" s="205"/>
      <c r="I18" s="203"/>
      <c r="J18" s="202"/>
      <c r="K18" s="203"/>
      <c r="L18" s="202"/>
      <c r="M18" s="205"/>
      <c r="N18" s="203"/>
      <c r="O18" s="94"/>
      <c r="P18" s="217"/>
    </row>
    <row r="19" spans="1:16" ht="12.75">
      <c r="A19" s="4"/>
      <c r="B19" s="201" t="s">
        <v>7</v>
      </c>
      <c r="C19" s="193"/>
      <c r="D19" s="194"/>
      <c r="E19" s="202"/>
      <c r="F19" s="203"/>
      <c r="G19" s="202"/>
      <c r="H19" s="205"/>
      <c r="I19" s="203"/>
      <c r="J19" s="202"/>
      <c r="K19" s="203"/>
      <c r="L19" s="202"/>
      <c r="M19" s="205"/>
      <c r="N19" s="203"/>
      <c r="O19" s="94"/>
      <c r="P19" s="217"/>
    </row>
    <row r="20" spans="1:16" ht="12.75">
      <c r="A20" s="4"/>
      <c r="B20" s="192" t="s">
        <v>165</v>
      </c>
      <c r="C20" s="193"/>
      <c r="D20" s="194"/>
      <c r="E20" s="202"/>
      <c r="F20" s="203"/>
      <c r="G20" s="202"/>
      <c r="H20" s="205"/>
      <c r="I20" s="203"/>
      <c r="J20" s="202"/>
      <c r="K20" s="203"/>
      <c r="L20" s="202"/>
      <c r="M20" s="205"/>
      <c r="N20" s="203"/>
      <c r="O20" s="94"/>
      <c r="P20" s="217"/>
    </row>
    <row r="21" spans="1:16" ht="12.75">
      <c r="A21" s="72"/>
      <c r="B21" s="73"/>
      <c r="C21" s="73"/>
      <c r="D21" s="73"/>
      <c r="E21" s="213" t="s">
        <v>142</v>
      </c>
      <c r="F21" s="214"/>
      <c r="G21" s="213" t="s">
        <v>143</v>
      </c>
      <c r="H21" s="214"/>
      <c r="I21" s="73"/>
      <c r="J21" s="213" t="s">
        <v>144</v>
      </c>
      <c r="K21" s="214"/>
      <c r="L21" s="213" t="s">
        <v>145</v>
      </c>
      <c r="M21" s="214"/>
      <c r="N21" s="73"/>
      <c r="O21" s="73"/>
      <c r="P21" s="74"/>
    </row>
    <row r="22" spans="1:16" ht="12.75">
      <c r="A22" s="4"/>
      <c r="B22" s="220" t="s">
        <v>141</v>
      </c>
      <c r="C22" s="221"/>
      <c r="D22" s="222"/>
      <c r="E22" s="202">
        <f>SUM(L2,L4,L6,L7)</f>
        <v>221100</v>
      </c>
      <c r="F22" s="194"/>
      <c r="G22" s="202">
        <f>SUM(L3,L5,L6,L7)</f>
        <v>111600</v>
      </c>
      <c r="H22" s="205"/>
      <c r="I22" s="203"/>
      <c r="J22" s="202">
        <f>SUM(L8,L10)</f>
        <v>53800</v>
      </c>
      <c r="K22" s="194"/>
      <c r="L22" s="202">
        <f>SUM(L9,L10)</f>
        <v>31900</v>
      </c>
      <c r="M22" s="193"/>
      <c r="N22" s="194"/>
      <c r="O22" s="94"/>
      <c r="P22" s="217"/>
    </row>
    <row r="23" spans="1:16" ht="12.75">
      <c r="A23" s="4"/>
      <c r="B23" s="220" t="s">
        <v>102</v>
      </c>
      <c r="C23" s="221"/>
      <c r="D23" s="222"/>
      <c r="E23" s="202">
        <f>SUM(E22)*0.0765</f>
        <v>16914.15</v>
      </c>
      <c r="F23" s="194"/>
      <c r="G23" s="202">
        <f>G22*0.0765</f>
        <v>8537.4</v>
      </c>
      <c r="H23" s="193"/>
      <c r="I23" s="194"/>
      <c r="J23" s="219">
        <f>SUM(J22)*0.0765</f>
        <v>4115.7</v>
      </c>
      <c r="K23" s="194"/>
      <c r="L23" s="202">
        <f>L22*0.0765</f>
        <v>2440.35</v>
      </c>
      <c r="M23" s="193"/>
      <c r="N23" s="194"/>
      <c r="O23" s="94"/>
      <c r="P23" s="217"/>
    </row>
    <row r="24" spans="1:16" ht="12.75">
      <c r="A24" s="229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30"/>
    </row>
    <row r="25" spans="1:16" ht="12.75">
      <c r="A25" s="4"/>
      <c r="B25" s="220" t="s">
        <v>2</v>
      </c>
      <c r="C25" s="193"/>
      <c r="D25" s="194"/>
      <c r="E25" s="202">
        <f>SUM(E22:F23)</f>
        <v>238014.15</v>
      </c>
      <c r="F25" s="194"/>
      <c r="G25" s="202">
        <f>SUM(G22:I23)</f>
        <v>120137.4</v>
      </c>
      <c r="H25" s="205"/>
      <c r="I25" s="203"/>
      <c r="J25" s="202">
        <f>SUM(J22:K23)</f>
        <v>57915.7</v>
      </c>
      <c r="K25" s="194"/>
      <c r="L25" s="202">
        <f>SUM(L22:N23)</f>
        <v>34340.35</v>
      </c>
      <c r="M25" s="193"/>
      <c r="N25" s="194"/>
      <c r="O25" s="94"/>
      <c r="P25" s="217"/>
    </row>
    <row r="26" spans="1:16" ht="13.5" thickBot="1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8"/>
    </row>
    <row r="27" spans="1:16" ht="12.75">
      <c r="A27" s="231" t="s">
        <v>164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3"/>
    </row>
    <row r="28" spans="1:16" ht="12.75">
      <c r="A28" s="223" t="s">
        <v>166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5"/>
    </row>
    <row r="29" spans="1:16" ht="12.75">
      <c r="A29" s="223" t="s">
        <v>160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5"/>
    </row>
    <row r="30" spans="1:16" ht="12.75">
      <c r="A30" s="223" t="s">
        <v>161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5"/>
    </row>
    <row r="31" spans="1:16" ht="12.75">
      <c r="A31" s="223" t="s">
        <v>162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5"/>
    </row>
    <row r="32" spans="1:16" ht="12.75">
      <c r="A32" s="223" t="s">
        <v>163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5"/>
    </row>
    <row r="33" spans="1:16" ht="13.5" thickBot="1">
      <c r="A33" s="245" t="s">
        <v>146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7"/>
    </row>
  </sheetData>
  <sheetProtection/>
  <mergeCells count="141">
    <mergeCell ref="L9:N9"/>
    <mergeCell ref="A28:P28"/>
    <mergeCell ref="A33:P33"/>
    <mergeCell ref="G25:I25"/>
    <mergeCell ref="A29:P29"/>
    <mergeCell ref="O6:P7"/>
    <mergeCell ref="O8:P9"/>
    <mergeCell ref="O19:P19"/>
    <mergeCell ref="O20:P20"/>
    <mergeCell ref="O22:P22"/>
    <mergeCell ref="O2:P5"/>
    <mergeCell ref="E11:I11"/>
    <mergeCell ref="E12:I12"/>
    <mergeCell ref="E13:I13"/>
    <mergeCell ref="O11:P13"/>
    <mergeCell ref="O10:P10"/>
    <mergeCell ref="L11:N11"/>
    <mergeCell ref="J9:K9"/>
    <mergeCell ref="G5:I5"/>
    <mergeCell ref="G4:I4"/>
    <mergeCell ref="A32:P32"/>
    <mergeCell ref="A26:P26"/>
    <mergeCell ref="A24:P24"/>
    <mergeCell ref="O25:P25"/>
    <mergeCell ref="A27:P27"/>
    <mergeCell ref="A30:P30"/>
    <mergeCell ref="A31:P31"/>
    <mergeCell ref="J23:K23"/>
    <mergeCell ref="L23:N23"/>
    <mergeCell ref="E23:F23"/>
    <mergeCell ref="J25:K25"/>
    <mergeCell ref="O23:P23"/>
    <mergeCell ref="B22:D22"/>
    <mergeCell ref="B23:D23"/>
    <mergeCell ref="B25:D25"/>
    <mergeCell ref="E21:F21"/>
    <mergeCell ref="G21:H21"/>
    <mergeCell ref="J22:K22"/>
    <mergeCell ref="L25:N25"/>
    <mergeCell ref="G23:I23"/>
    <mergeCell ref="O18:P18"/>
    <mergeCell ref="J20:K20"/>
    <mergeCell ref="G20:I20"/>
    <mergeCell ref="G22:I22"/>
    <mergeCell ref="E19:F19"/>
    <mergeCell ref="B20:D20"/>
    <mergeCell ref="J21:K21"/>
    <mergeCell ref="E25:F25"/>
    <mergeCell ref="E22:F22"/>
    <mergeCell ref="L14:N14"/>
    <mergeCell ref="L22:N22"/>
    <mergeCell ref="J14:K14"/>
    <mergeCell ref="G19:I19"/>
    <mergeCell ref="E16:F16"/>
    <mergeCell ref="E17:F17"/>
    <mergeCell ref="O14:P14"/>
    <mergeCell ref="O15:P15"/>
    <mergeCell ref="L12:N12"/>
    <mergeCell ref="L13:N13"/>
    <mergeCell ref="O16:P16"/>
    <mergeCell ref="O17:P17"/>
    <mergeCell ref="L16:N16"/>
    <mergeCell ref="L17:N17"/>
    <mergeCell ref="L10:N10"/>
    <mergeCell ref="O1:P1"/>
    <mergeCell ref="L6:N6"/>
    <mergeCell ref="L7:N7"/>
    <mergeCell ref="L21:M21"/>
    <mergeCell ref="J16:K16"/>
    <mergeCell ref="J17:K17"/>
    <mergeCell ref="J18:K18"/>
    <mergeCell ref="L20:N20"/>
    <mergeCell ref="J19:K19"/>
    <mergeCell ref="J6:K6"/>
    <mergeCell ref="L8:N8"/>
    <mergeCell ref="L5:N5"/>
    <mergeCell ref="L15:N15"/>
    <mergeCell ref="L18:N18"/>
    <mergeCell ref="L19:N19"/>
    <mergeCell ref="J10:K10"/>
    <mergeCell ref="J11:K11"/>
    <mergeCell ref="J12:K12"/>
    <mergeCell ref="J15:K15"/>
    <mergeCell ref="G2:I2"/>
    <mergeCell ref="G3:I3"/>
    <mergeCell ref="G6:I6"/>
    <mergeCell ref="L1:N1"/>
    <mergeCell ref="L2:N2"/>
    <mergeCell ref="L3:N3"/>
    <mergeCell ref="L4:N4"/>
    <mergeCell ref="J2:K2"/>
    <mergeCell ref="J3:K3"/>
    <mergeCell ref="J4:K4"/>
    <mergeCell ref="J7:K7"/>
    <mergeCell ref="J8:K8"/>
    <mergeCell ref="G14:I14"/>
    <mergeCell ref="G15:I15"/>
    <mergeCell ref="G16:I16"/>
    <mergeCell ref="G17:I17"/>
    <mergeCell ref="J5:K5"/>
    <mergeCell ref="J13:K13"/>
    <mergeCell ref="G18:I18"/>
    <mergeCell ref="E4:F4"/>
    <mergeCell ref="E5:F5"/>
    <mergeCell ref="E10:F10"/>
    <mergeCell ref="G9:I9"/>
    <mergeCell ref="G7:I7"/>
    <mergeCell ref="G8:I8"/>
    <mergeCell ref="G10:I10"/>
    <mergeCell ref="E20:F20"/>
    <mergeCell ref="E6:F6"/>
    <mergeCell ref="E7:F7"/>
    <mergeCell ref="E8:F8"/>
    <mergeCell ref="E9:F9"/>
    <mergeCell ref="E14:F14"/>
    <mergeCell ref="E15:F15"/>
    <mergeCell ref="E18:F18"/>
    <mergeCell ref="B16:D16"/>
    <mergeCell ref="B17:D17"/>
    <mergeCell ref="B18:D18"/>
    <mergeCell ref="B19:D19"/>
    <mergeCell ref="B10:D10"/>
    <mergeCell ref="B11:D11"/>
    <mergeCell ref="B12:D12"/>
    <mergeCell ref="B13:D13"/>
    <mergeCell ref="G1:I1"/>
    <mergeCell ref="J1:K1"/>
    <mergeCell ref="B14:D14"/>
    <mergeCell ref="B15:D15"/>
    <mergeCell ref="B4:D4"/>
    <mergeCell ref="B5:D5"/>
    <mergeCell ref="B6:D6"/>
    <mergeCell ref="B7:D7"/>
    <mergeCell ref="B8:D8"/>
    <mergeCell ref="B9:D9"/>
    <mergeCell ref="B2:D2"/>
    <mergeCell ref="B3:D3"/>
    <mergeCell ref="B1:D1"/>
    <mergeCell ref="E1:F1"/>
    <mergeCell ref="E2:F2"/>
    <mergeCell ref="E3:F3"/>
  </mergeCells>
  <printOptions/>
  <pageMargins left="0.5" right="0.5" top="0.5" bottom="0.5" header="0.25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I24" sqref="I24:J24"/>
    </sheetView>
  </sheetViews>
  <sheetFormatPr defaultColWidth="9.140625" defaultRowHeight="12.75"/>
  <cols>
    <col min="4" max="4" width="11.00390625" style="0" customWidth="1"/>
  </cols>
  <sheetData>
    <row r="1" spans="1:10" ht="13.5" thickBot="1">
      <c r="A1" s="294" t="s">
        <v>23</v>
      </c>
      <c r="B1" s="295"/>
      <c r="C1" s="295"/>
      <c r="D1" s="290"/>
      <c r="E1" s="275"/>
      <c r="F1" s="276"/>
      <c r="G1" s="276"/>
      <c r="H1" s="277"/>
      <c r="I1" s="294" t="s">
        <v>24</v>
      </c>
      <c r="J1" s="290"/>
    </row>
    <row r="2" spans="1:10" ht="13.5" thickBot="1">
      <c r="A2" s="291" t="s">
        <v>25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10" ht="12.75">
      <c r="A3" s="296" t="s">
        <v>29</v>
      </c>
      <c r="B3" s="297"/>
      <c r="C3" s="297"/>
      <c r="D3" s="297"/>
      <c r="E3" s="278"/>
      <c r="F3" s="279"/>
      <c r="G3" s="279"/>
      <c r="H3" s="280"/>
      <c r="I3" s="210">
        <v>500</v>
      </c>
      <c r="J3" s="211"/>
    </row>
    <row r="4" spans="1:10" ht="12.75">
      <c r="A4" s="252" t="s">
        <v>31</v>
      </c>
      <c r="B4" s="253"/>
      <c r="C4" s="253"/>
      <c r="D4" s="253"/>
      <c r="E4" s="262"/>
      <c r="F4" s="263"/>
      <c r="G4" s="263"/>
      <c r="H4" s="264"/>
      <c r="I4" s="205">
        <v>600</v>
      </c>
      <c r="J4" s="203"/>
    </row>
    <row r="5" spans="1:10" ht="12.75">
      <c r="A5" s="252" t="s">
        <v>30</v>
      </c>
      <c r="B5" s="253"/>
      <c r="C5" s="253"/>
      <c r="D5" s="253"/>
      <c r="E5" s="262"/>
      <c r="F5" s="263"/>
      <c r="G5" s="263"/>
      <c r="H5" s="264"/>
      <c r="I5" s="205">
        <v>450</v>
      </c>
      <c r="J5" s="203"/>
    </row>
    <row r="6" spans="1:10" ht="13.5" thickBot="1">
      <c r="A6" s="283" t="s">
        <v>32</v>
      </c>
      <c r="B6" s="284"/>
      <c r="C6" s="284"/>
      <c r="D6" s="284"/>
      <c r="E6" s="281"/>
      <c r="F6" s="265"/>
      <c r="G6" s="265"/>
      <c r="H6" s="282"/>
      <c r="I6" s="285">
        <v>550</v>
      </c>
      <c r="J6" s="286"/>
    </row>
    <row r="7" spans="1:10" ht="13.5" thickBot="1">
      <c r="A7" s="291" t="s">
        <v>26</v>
      </c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>
      <c r="A8" s="296" t="s">
        <v>29</v>
      </c>
      <c r="B8" s="297"/>
      <c r="C8" s="297"/>
      <c r="D8" s="297"/>
      <c r="E8" s="278"/>
      <c r="F8" s="279"/>
      <c r="G8" s="279"/>
      <c r="H8" s="280"/>
      <c r="I8" s="210">
        <v>600</v>
      </c>
      <c r="J8" s="211"/>
    </row>
    <row r="9" spans="1:10" ht="12.75">
      <c r="A9" s="252" t="s">
        <v>31</v>
      </c>
      <c r="B9" s="253"/>
      <c r="C9" s="253"/>
      <c r="D9" s="253"/>
      <c r="E9" s="262"/>
      <c r="F9" s="263"/>
      <c r="G9" s="263"/>
      <c r="H9" s="264"/>
      <c r="I9" s="205">
        <v>700</v>
      </c>
      <c r="J9" s="203"/>
    </row>
    <row r="10" spans="1:10" ht="12.75">
      <c r="A10" s="252" t="s">
        <v>30</v>
      </c>
      <c r="B10" s="253"/>
      <c r="C10" s="253"/>
      <c r="D10" s="253"/>
      <c r="E10" s="262"/>
      <c r="F10" s="263"/>
      <c r="G10" s="263"/>
      <c r="H10" s="264"/>
      <c r="I10" s="205">
        <v>500</v>
      </c>
      <c r="J10" s="203"/>
    </row>
    <row r="11" spans="1:10" ht="13.5" thickBot="1">
      <c r="A11" s="283" t="s">
        <v>32</v>
      </c>
      <c r="B11" s="284"/>
      <c r="C11" s="284"/>
      <c r="D11" s="284"/>
      <c r="E11" s="281"/>
      <c r="F11" s="265"/>
      <c r="G11" s="265"/>
      <c r="H11" s="282"/>
      <c r="I11" s="285">
        <v>600</v>
      </c>
      <c r="J11" s="286"/>
    </row>
    <row r="12" spans="1:10" ht="12.75">
      <c r="A12" s="272" t="s">
        <v>27</v>
      </c>
      <c r="B12" s="273"/>
      <c r="C12" s="273"/>
      <c r="D12" s="273"/>
      <c r="E12" s="273"/>
      <c r="F12" s="273"/>
      <c r="G12" s="273"/>
      <c r="H12" s="273"/>
      <c r="I12" s="273"/>
      <c r="J12" s="274"/>
    </row>
    <row r="13" spans="1:10" ht="12.75">
      <c r="A13" s="252" t="s">
        <v>33</v>
      </c>
      <c r="B13" s="253"/>
      <c r="C13" s="253"/>
      <c r="D13" s="253"/>
      <c r="E13" s="259"/>
      <c r="F13" s="260"/>
      <c r="G13" s="260"/>
      <c r="H13" s="261"/>
      <c r="I13" s="205">
        <v>1000</v>
      </c>
      <c r="J13" s="203"/>
    </row>
    <row r="14" spans="1:10" ht="12.75">
      <c r="A14" s="252" t="s">
        <v>34</v>
      </c>
      <c r="B14" s="253"/>
      <c r="C14" s="253"/>
      <c r="D14" s="253"/>
      <c r="E14" s="269"/>
      <c r="F14" s="270"/>
      <c r="G14" s="270"/>
      <c r="H14" s="271"/>
      <c r="I14" s="205">
        <v>1500</v>
      </c>
      <c r="J14" s="203"/>
    </row>
    <row r="15" spans="1:10" ht="12.75">
      <c r="A15" s="266" t="s">
        <v>28</v>
      </c>
      <c r="B15" s="267"/>
      <c r="C15" s="267"/>
      <c r="D15" s="267"/>
      <c r="E15" s="267"/>
      <c r="F15" s="267"/>
      <c r="G15" s="267"/>
      <c r="H15" s="267"/>
      <c r="I15" s="267"/>
      <c r="J15" s="268"/>
    </row>
    <row r="16" spans="1:10" ht="12.75">
      <c r="A16" s="252" t="s">
        <v>33</v>
      </c>
      <c r="B16" s="253"/>
      <c r="C16" s="253"/>
      <c r="D16" s="253"/>
      <c r="E16" s="259"/>
      <c r="F16" s="260"/>
      <c r="G16" s="260"/>
      <c r="H16" s="261"/>
      <c r="I16" s="205">
        <v>1000</v>
      </c>
      <c r="J16" s="203"/>
    </row>
    <row r="17" spans="1:10" ht="12.75">
      <c r="A17" s="252" t="s">
        <v>34</v>
      </c>
      <c r="B17" s="253"/>
      <c r="C17" s="253"/>
      <c r="D17" s="253"/>
      <c r="E17" s="269"/>
      <c r="F17" s="270"/>
      <c r="G17" s="270"/>
      <c r="H17" s="271"/>
      <c r="I17" s="205">
        <v>1200</v>
      </c>
      <c r="J17" s="203"/>
    </row>
    <row r="18" spans="1:10" ht="12.75">
      <c r="A18" s="266" t="s">
        <v>35</v>
      </c>
      <c r="B18" s="267"/>
      <c r="C18" s="267"/>
      <c r="D18" s="267"/>
      <c r="E18" s="267"/>
      <c r="F18" s="267"/>
      <c r="G18" s="267"/>
      <c r="H18" s="267"/>
      <c r="I18" s="267"/>
      <c r="J18" s="268"/>
    </row>
    <row r="19" spans="1:10" ht="12.75">
      <c r="A19" s="252" t="s">
        <v>36</v>
      </c>
      <c r="B19" s="253"/>
      <c r="C19" s="253"/>
      <c r="D19" s="253"/>
      <c r="E19" s="259"/>
      <c r="F19" s="260"/>
      <c r="G19" s="260"/>
      <c r="H19" s="261"/>
      <c r="I19" s="205">
        <v>150</v>
      </c>
      <c r="J19" s="203"/>
    </row>
    <row r="20" spans="1:10" ht="12.75">
      <c r="A20" s="252" t="s">
        <v>37</v>
      </c>
      <c r="B20" s="253"/>
      <c r="C20" s="253"/>
      <c r="D20" s="253"/>
      <c r="E20" s="262"/>
      <c r="F20" s="263"/>
      <c r="G20" s="263"/>
      <c r="H20" s="264"/>
      <c r="I20" s="205">
        <v>250</v>
      </c>
      <c r="J20" s="203"/>
    </row>
    <row r="21" spans="1:10" ht="12.75">
      <c r="A21" s="252" t="s">
        <v>38</v>
      </c>
      <c r="B21" s="253"/>
      <c r="C21" s="253"/>
      <c r="D21" s="253"/>
      <c r="E21" s="262"/>
      <c r="F21" s="263"/>
      <c r="G21" s="263"/>
      <c r="H21" s="264"/>
      <c r="I21" s="205">
        <v>300</v>
      </c>
      <c r="J21" s="203"/>
    </row>
    <row r="22" spans="1:10" ht="13.5" thickBot="1">
      <c r="A22" s="254" t="s">
        <v>39</v>
      </c>
      <c r="B22" s="255"/>
      <c r="C22" s="255"/>
      <c r="D22" s="256"/>
      <c r="E22" s="265"/>
      <c r="F22" s="265"/>
      <c r="G22" s="265"/>
      <c r="H22" s="265"/>
      <c r="I22" s="257">
        <v>400</v>
      </c>
      <c r="J22" s="258"/>
    </row>
    <row r="23" spans="1:10" ht="13.5" thickBot="1">
      <c r="A23" s="298" t="s">
        <v>111</v>
      </c>
      <c r="B23" s="299"/>
      <c r="C23" s="299"/>
      <c r="D23" s="299"/>
      <c r="E23" s="299"/>
      <c r="F23" s="299"/>
      <c r="G23" s="299"/>
      <c r="H23" s="299"/>
      <c r="I23" s="299"/>
      <c r="J23" s="300"/>
    </row>
    <row r="24" spans="1:10" ht="13.5" thickBot="1">
      <c r="A24" s="287" t="s">
        <v>112</v>
      </c>
      <c r="B24" s="288"/>
      <c r="C24" s="288"/>
      <c r="D24" s="288"/>
      <c r="E24" s="70"/>
      <c r="F24" s="70"/>
      <c r="G24" s="70"/>
      <c r="H24" s="70"/>
      <c r="I24" s="289">
        <v>13</v>
      </c>
      <c r="J24" s="290"/>
    </row>
    <row r="31" spans="1:4" ht="12.75">
      <c r="A31" s="251"/>
      <c r="B31" s="251"/>
      <c r="C31" s="251"/>
      <c r="D31" s="251"/>
    </row>
  </sheetData>
  <sheetProtection/>
  <mergeCells count="49">
    <mergeCell ref="A24:D24"/>
    <mergeCell ref="I24:J24"/>
    <mergeCell ref="A2:J2"/>
    <mergeCell ref="A1:D1"/>
    <mergeCell ref="I1:J1"/>
    <mergeCell ref="A3:D3"/>
    <mergeCell ref="I3:J3"/>
    <mergeCell ref="A23:J23"/>
    <mergeCell ref="A7:J7"/>
    <mergeCell ref="A8:D8"/>
    <mergeCell ref="A4:D4"/>
    <mergeCell ref="I4:J4"/>
    <mergeCell ref="A5:D5"/>
    <mergeCell ref="I5:J5"/>
    <mergeCell ref="A6:D6"/>
    <mergeCell ref="I6:J6"/>
    <mergeCell ref="A9:D9"/>
    <mergeCell ref="A10:D10"/>
    <mergeCell ref="A11:D11"/>
    <mergeCell ref="I8:J8"/>
    <mergeCell ref="I9:J9"/>
    <mergeCell ref="I10:J10"/>
    <mergeCell ref="I11:J11"/>
    <mergeCell ref="A18:J18"/>
    <mergeCell ref="A12:J12"/>
    <mergeCell ref="E1:H1"/>
    <mergeCell ref="A13:D13"/>
    <mergeCell ref="A14:D14"/>
    <mergeCell ref="I13:J13"/>
    <mergeCell ref="I14:J14"/>
    <mergeCell ref="E3:H6"/>
    <mergeCell ref="E8:H11"/>
    <mergeCell ref="E13:H14"/>
    <mergeCell ref="A15:J15"/>
    <mergeCell ref="A16:D16"/>
    <mergeCell ref="I16:J16"/>
    <mergeCell ref="A17:D17"/>
    <mergeCell ref="I17:J17"/>
    <mergeCell ref="E16:H17"/>
    <mergeCell ref="A31:D31"/>
    <mergeCell ref="A21:D21"/>
    <mergeCell ref="I21:J21"/>
    <mergeCell ref="A22:D22"/>
    <mergeCell ref="I22:J22"/>
    <mergeCell ref="E19:H22"/>
    <mergeCell ref="A19:D19"/>
    <mergeCell ref="I19:J19"/>
    <mergeCell ref="A20:D20"/>
    <mergeCell ref="I20:J20"/>
  </mergeCells>
  <printOptions/>
  <pageMargins left="0.5" right="0.5" top="1.25" bottom="0.5" header="0.5" footer="0.5"/>
  <pageSetup horizontalDpi="600" verticalDpi="600" orientation="portrait" r:id="rId1"/>
  <headerFooter alignWithMargins="0">
    <oddHeader>&amp;C&amp;"Arial,Bold"Ambulance Service
Call Rates
(subject to change)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I13" sqref="I13:J13"/>
    </sheetView>
  </sheetViews>
  <sheetFormatPr defaultColWidth="9.140625" defaultRowHeight="12.75"/>
  <sheetData>
    <row r="1" spans="1:10" ht="12.75">
      <c r="A1" s="317" t="s">
        <v>158</v>
      </c>
      <c r="B1" s="318"/>
      <c r="C1" s="318"/>
      <c r="D1" s="318"/>
      <c r="E1" s="318"/>
      <c r="F1" s="318"/>
      <c r="G1" s="318"/>
      <c r="H1" s="318"/>
      <c r="I1" s="318"/>
      <c r="J1" s="319"/>
    </row>
    <row r="2" spans="1:10" ht="24" customHeight="1">
      <c r="A2" s="320"/>
      <c r="B2" s="321"/>
      <c r="C2" s="321"/>
      <c r="D2" s="321"/>
      <c r="E2" s="321"/>
      <c r="F2" s="321"/>
      <c r="G2" s="321"/>
      <c r="H2" s="321"/>
      <c r="I2" s="321"/>
      <c r="J2" s="322"/>
    </row>
    <row r="3" spans="1:10" ht="12.75" customHeight="1">
      <c r="A3" s="324" t="s">
        <v>159</v>
      </c>
      <c r="B3" s="321"/>
      <c r="C3" s="321"/>
      <c r="D3" s="321"/>
      <c r="E3" s="321"/>
      <c r="F3" s="321"/>
      <c r="G3" s="321"/>
      <c r="H3" s="321"/>
      <c r="I3" s="321"/>
      <c r="J3" s="322"/>
    </row>
    <row r="4" spans="1:10" ht="21.75" customHeight="1">
      <c r="A4" s="320"/>
      <c r="B4" s="321"/>
      <c r="C4" s="321"/>
      <c r="D4" s="321"/>
      <c r="E4" s="321"/>
      <c r="F4" s="321"/>
      <c r="G4" s="321"/>
      <c r="H4" s="321"/>
      <c r="I4" s="321"/>
      <c r="J4" s="322"/>
    </row>
    <row r="5" spans="1:10" ht="12.75">
      <c r="A5" s="325" t="s">
        <v>168</v>
      </c>
      <c r="B5" s="326"/>
      <c r="C5" s="326"/>
      <c r="D5" s="326"/>
      <c r="E5" s="326"/>
      <c r="F5" s="326"/>
      <c r="G5" s="326"/>
      <c r="H5" s="326"/>
      <c r="I5" s="326"/>
      <c r="J5" s="327"/>
    </row>
    <row r="6" spans="1:10" ht="21.75" customHeight="1">
      <c r="A6" s="328"/>
      <c r="B6" s="326"/>
      <c r="C6" s="326"/>
      <c r="D6" s="326"/>
      <c r="E6" s="326"/>
      <c r="F6" s="326"/>
      <c r="G6" s="326"/>
      <c r="H6" s="326"/>
      <c r="I6" s="326"/>
      <c r="J6" s="327"/>
    </row>
    <row r="7" spans="1:11" ht="13.5" thickBot="1">
      <c r="A7" s="315" t="s">
        <v>40</v>
      </c>
      <c r="B7" s="316"/>
      <c r="C7" s="307"/>
      <c r="D7" s="316" t="s">
        <v>41</v>
      </c>
      <c r="E7" s="316"/>
      <c r="F7" s="307"/>
      <c r="G7" s="71" t="s">
        <v>114</v>
      </c>
      <c r="H7" s="307"/>
      <c r="I7" s="314" t="s">
        <v>10</v>
      </c>
      <c r="J7" s="329"/>
      <c r="K7" s="15"/>
    </row>
    <row r="8" spans="1:10" ht="12.75">
      <c r="A8" s="189">
        <v>4</v>
      </c>
      <c r="B8" s="190"/>
      <c r="C8" s="308"/>
      <c r="D8" s="330">
        <v>25</v>
      </c>
      <c r="E8" s="330"/>
      <c r="F8" s="308"/>
      <c r="G8" s="11"/>
      <c r="H8" s="308"/>
      <c r="I8" s="210">
        <f aca="true" t="shared" si="0" ref="I8:I34">D8*G8</f>
        <v>0</v>
      </c>
      <c r="J8" s="211"/>
    </row>
    <row r="9" spans="1:10" ht="12.75">
      <c r="A9" s="201">
        <v>5</v>
      </c>
      <c r="B9" s="193"/>
      <c r="C9" s="308"/>
      <c r="D9" s="205">
        <v>100</v>
      </c>
      <c r="E9" s="205"/>
      <c r="F9" s="308"/>
      <c r="G9" s="12"/>
      <c r="H9" s="308"/>
      <c r="I9" s="210">
        <f t="shared" si="0"/>
        <v>0</v>
      </c>
      <c r="J9" s="211"/>
    </row>
    <row r="10" spans="1:10" ht="12.75">
      <c r="A10" s="201">
        <v>6</v>
      </c>
      <c r="B10" s="193"/>
      <c r="C10" s="308"/>
      <c r="D10" s="205">
        <v>125</v>
      </c>
      <c r="E10" s="205"/>
      <c r="F10" s="308"/>
      <c r="G10" s="12"/>
      <c r="H10" s="308"/>
      <c r="I10" s="210">
        <f t="shared" si="0"/>
        <v>0</v>
      </c>
      <c r="J10" s="211"/>
    </row>
    <row r="11" spans="1:10" ht="12.75">
      <c r="A11" s="201">
        <v>7</v>
      </c>
      <c r="B11" s="193"/>
      <c r="C11" s="308"/>
      <c r="D11" s="205">
        <v>150</v>
      </c>
      <c r="E11" s="205"/>
      <c r="F11" s="308"/>
      <c r="G11" s="12"/>
      <c r="H11" s="308"/>
      <c r="I11" s="210">
        <f t="shared" si="0"/>
        <v>0</v>
      </c>
      <c r="J11" s="211"/>
    </row>
    <row r="12" spans="1:10" ht="12.75">
      <c r="A12" s="201">
        <v>8</v>
      </c>
      <c r="B12" s="193"/>
      <c r="C12" s="308"/>
      <c r="D12" s="205">
        <v>175</v>
      </c>
      <c r="E12" s="205"/>
      <c r="F12" s="308"/>
      <c r="G12" s="12"/>
      <c r="H12" s="308"/>
      <c r="I12" s="210">
        <f t="shared" si="0"/>
        <v>0</v>
      </c>
      <c r="J12" s="211"/>
    </row>
    <row r="13" spans="1:10" ht="12.75">
      <c r="A13" s="201">
        <v>9</v>
      </c>
      <c r="B13" s="193"/>
      <c r="C13" s="308"/>
      <c r="D13" s="205">
        <v>200</v>
      </c>
      <c r="E13" s="205"/>
      <c r="F13" s="308"/>
      <c r="G13" s="12"/>
      <c r="H13" s="308"/>
      <c r="I13" s="210">
        <f t="shared" si="0"/>
        <v>0</v>
      </c>
      <c r="J13" s="211"/>
    </row>
    <row r="14" spans="1:10" ht="12.75">
      <c r="A14" s="201">
        <v>10</v>
      </c>
      <c r="B14" s="193"/>
      <c r="C14" s="308"/>
      <c r="D14" s="205">
        <v>250</v>
      </c>
      <c r="E14" s="205"/>
      <c r="F14" s="308"/>
      <c r="G14" s="12"/>
      <c r="H14" s="308"/>
      <c r="I14" s="210">
        <f t="shared" si="0"/>
        <v>0</v>
      </c>
      <c r="J14" s="211"/>
    </row>
    <row r="15" spans="1:10" ht="12.75">
      <c r="A15" s="201">
        <v>11</v>
      </c>
      <c r="B15" s="193"/>
      <c r="C15" s="308"/>
      <c r="D15" s="205">
        <v>275</v>
      </c>
      <c r="E15" s="205"/>
      <c r="F15" s="308"/>
      <c r="G15" s="12"/>
      <c r="H15" s="308"/>
      <c r="I15" s="210">
        <f t="shared" si="0"/>
        <v>0</v>
      </c>
      <c r="J15" s="211"/>
    </row>
    <row r="16" spans="1:10" ht="12.75">
      <c r="A16" s="201">
        <v>12</v>
      </c>
      <c r="B16" s="193"/>
      <c r="C16" s="308"/>
      <c r="D16" s="205">
        <v>300</v>
      </c>
      <c r="E16" s="205"/>
      <c r="F16" s="308"/>
      <c r="G16" s="12"/>
      <c r="H16" s="308"/>
      <c r="I16" s="210">
        <f t="shared" si="0"/>
        <v>0</v>
      </c>
      <c r="J16" s="211"/>
    </row>
    <row r="17" spans="1:10" ht="12.75">
      <c r="A17" s="201">
        <v>13</v>
      </c>
      <c r="B17" s="193"/>
      <c r="C17" s="308"/>
      <c r="D17" s="205">
        <v>325</v>
      </c>
      <c r="E17" s="205"/>
      <c r="F17" s="308"/>
      <c r="G17" s="12"/>
      <c r="H17" s="308"/>
      <c r="I17" s="210">
        <f t="shared" si="0"/>
        <v>0</v>
      </c>
      <c r="J17" s="211"/>
    </row>
    <row r="18" spans="1:10" ht="12.75">
      <c r="A18" s="201">
        <v>14</v>
      </c>
      <c r="B18" s="193"/>
      <c r="C18" s="308"/>
      <c r="D18" s="205">
        <v>350</v>
      </c>
      <c r="E18" s="205"/>
      <c r="F18" s="308"/>
      <c r="G18" s="12"/>
      <c r="H18" s="308"/>
      <c r="I18" s="210">
        <f t="shared" si="0"/>
        <v>0</v>
      </c>
      <c r="J18" s="211"/>
    </row>
    <row r="19" spans="1:10" ht="12.75">
      <c r="A19" s="201">
        <v>15</v>
      </c>
      <c r="B19" s="193"/>
      <c r="C19" s="308"/>
      <c r="D19" s="205">
        <v>400</v>
      </c>
      <c r="E19" s="205"/>
      <c r="F19" s="308"/>
      <c r="G19" s="12"/>
      <c r="H19" s="308"/>
      <c r="I19" s="210">
        <f t="shared" si="0"/>
        <v>0</v>
      </c>
      <c r="J19" s="211"/>
    </row>
    <row r="20" spans="1:10" ht="12.75">
      <c r="A20" s="201">
        <v>16</v>
      </c>
      <c r="B20" s="193"/>
      <c r="C20" s="308"/>
      <c r="D20" s="205">
        <v>425</v>
      </c>
      <c r="E20" s="205"/>
      <c r="F20" s="308"/>
      <c r="G20" s="12"/>
      <c r="H20" s="308"/>
      <c r="I20" s="210">
        <f t="shared" si="0"/>
        <v>0</v>
      </c>
      <c r="J20" s="211"/>
    </row>
    <row r="21" spans="1:10" ht="12.75">
      <c r="A21" s="201">
        <v>17</v>
      </c>
      <c r="B21" s="193"/>
      <c r="C21" s="308"/>
      <c r="D21" s="205">
        <v>450</v>
      </c>
      <c r="E21" s="205"/>
      <c r="F21" s="308"/>
      <c r="G21" s="12"/>
      <c r="H21" s="308"/>
      <c r="I21" s="210">
        <f t="shared" si="0"/>
        <v>0</v>
      </c>
      <c r="J21" s="211"/>
    </row>
    <row r="22" spans="1:10" ht="12.75">
      <c r="A22" s="201">
        <v>18</v>
      </c>
      <c r="B22" s="193"/>
      <c r="C22" s="308"/>
      <c r="D22" s="205">
        <v>475</v>
      </c>
      <c r="E22" s="205"/>
      <c r="F22" s="308"/>
      <c r="G22" s="12"/>
      <c r="H22" s="308"/>
      <c r="I22" s="210">
        <f t="shared" si="0"/>
        <v>0</v>
      </c>
      <c r="J22" s="211"/>
    </row>
    <row r="23" spans="1:10" ht="12.75">
      <c r="A23" s="201">
        <v>19</v>
      </c>
      <c r="B23" s="193"/>
      <c r="C23" s="308"/>
      <c r="D23" s="205">
        <v>500</v>
      </c>
      <c r="E23" s="205"/>
      <c r="F23" s="308"/>
      <c r="G23" s="12"/>
      <c r="H23" s="308"/>
      <c r="I23" s="210">
        <f t="shared" si="0"/>
        <v>0</v>
      </c>
      <c r="J23" s="211"/>
    </row>
    <row r="24" spans="1:10" ht="12.75">
      <c r="A24" s="201">
        <v>20</v>
      </c>
      <c r="B24" s="193"/>
      <c r="C24" s="308"/>
      <c r="D24" s="205">
        <v>550</v>
      </c>
      <c r="E24" s="205"/>
      <c r="F24" s="308"/>
      <c r="G24" s="12"/>
      <c r="H24" s="308"/>
      <c r="I24" s="210">
        <f t="shared" si="0"/>
        <v>0</v>
      </c>
      <c r="J24" s="211"/>
    </row>
    <row r="25" spans="1:10" ht="12.75">
      <c r="A25" s="201">
        <v>21</v>
      </c>
      <c r="B25" s="193"/>
      <c r="C25" s="308"/>
      <c r="D25" s="205">
        <v>575</v>
      </c>
      <c r="E25" s="205"/>
      <c r="F25" s="308"/>
      <c r="G25" s="12"/>
      <c r="H25" s="308"/>
      <c r="I25" s="210">
        <f t="shared" si="0"/>
        <v>0</v>
      </c>
      <c r="J25" s="211"/>
    </row>
    <row r="26" spans="1:10" ht="12.75">
      <c r="A26" s="201">
        <v>22</v>
      </c>
      <c r="B26" s="193"/>
      <c r="C26" s="308"/>
      <c r="D26" s="205">
        <v>600</v>
      </c>
      <c r="E26" s="205"/>
      <c r="F26" s="308"/>
      <c r="G26" s="12"/>
      <c r="H26" s="308"/>
      <c r="I26" s="210">
        <f t="shared" si="0"/>
        <v>0</v>
      </c>
      <c r="J26" s="211"/>
    </row>
    <row r="27" spans="1:10" ht="12.75">
      <c r="A27" s="201">
        <v>23</v>
      </c>
      <c r="B27" s="193"/>
      <c r="C27" s="308"/>
      <c r="D27" s="205">
        <v>625</v>
      </c>
      <c r="E27" s="205"/>
      <c r="F27" s="308"/>
      <c r="G27" s="12"/>
      <c r="H27" s="308"/>
      <c r="I27" s="210">
        <f t="shared" si="0"/>
        <v>0</v>
      </c>
      <c r="J27" s="211"/>
    </row>
    <row r="28" spans="1:10" ht="12.75">
      <c r="A28" s="201">
        <v>24</v>
      </c>
      <c r="B28" s="193"/>
      <c r="C28" s="308"/>
      <c r="D28" s="205">
        <v>650</v>
      </c>
      <c r="E28" s="205"/>
      <c r="F28" s="308"/>
      <c r="G28" s="12"/>
      <c r="H28" s="308"/>
      <c r="I28" s="210">
        <f t="shared" si="0"/>
        <v>0</v>
      </c>
      <c r="J28" s="211"/>
    </row>
    <row r="29" spans="1:10" ht="12.75">
      <c r="A29" s="201">
        <v>25</v>
      </c>
      <c r="B29" s="193"/>
      <c r="C29" s="308"/>
      <c r="D29" s="205">
        <v>700</v>
      </c>
      <c r="E29" s="205"/>
      <c r="F29" s="308"/>
      <c r="G29" s="12"/>
      <c r="H29" s="308"/>
      <c r="I29" s="210">
        <f t="shared" si="0"/>
        <v>0</v>
      </c>
      <c r="J29" s="211"/>
    </row>
    <row r="30" spans="1:10" ht="12.75">
      <c r="A30" s="201">
        <v>26</v>
      </c>
      <c r="B30" s="193"/>
      <c r="C30" s="308"/>
      <c r="D30" s="205">
        <v>725</v>
      </c>
      <c r="E30" s="205"/>
      <c r="F30" s="308"/>
      <c r="G30" s="12"/>
      <c r="H30" s="308"/>
      <c r="I30" s="210">
        <f t="shared" si="0"/>
        <v>0</v>
      </c>
      <c r="J30" s="211"/>
    </row>
    <row r="31" spans="1:10" ht="12.75">
      <c r="A31" s="201">
        <v>27</v>
      </c>
      <c r="B31" s="193"/>
      <c r="C31" s="308"/>
      <c r="D31" s="205">
        <v>750</v>
      </c>
      <c r="E31" s="205"/>
      <c r="F31" s="308"/>
      <c r="G31" s="12"/>
      <c r="H31" s="308"/>
      <c r="I31" s="210">
        <f t="shared" si="0"/>
        <v>0</v>
      </c>
      <c r="J31" s="211"/>
    </row>
    <row r="32" spans="1:10" ht="12.75">
      <c r="A32" s="201">
        <v>28</v>
      </c>
      <c r="B32" s="193"/>
      <c r="C32" s="308"/>
      <c r="D32" s="205">
        <v>775</v>
      </c>
      <c r="E32" s="205"/>
      <c r="F32" s="308"/>
      <c r="G32" s="12"/>
      <c r="H32" s="308"/>
      <c r="I32" s="210">
        <f t="shared" si="0"/>
        <v>0</v>
      </c>
      <c r="J32" s="211"/>
    </row>
    <row r="33" spans="1:10" ht="12.75">
      <c r="A33" s="201">
        <v>29</v>
      </c>
      <c r="B33" s="193"/>
      <c r="C33" s="308"/>
      <c r="D33" s="205">
        <v>800</v>
      </c>
      <c r="E33" s="205"/>
      <c r="F33" s="308"/>
      <c r="G33" s="12"/>
      <c r="H33" s="308"/>
      <c r="I33" s="210">
        <f t="shared" si="0"/>
        <v>0</v>
      </c>
      <c r="J33" s="211"/>
    </row>
    <row r="34" spans="1:10" ht="12.75">
      <c r="A34" s="192" t="s">
        <v>93</v>
      </c>
      <c r="B34" s="193"/>
      <c r="C34" s="309"/>
      <c r="D34" s="205">
        <v>900</v>
      </c>
      <c r="E34" s="205"/>
      <c r="F34" s="309"/>
      <c r="G34" s="12"/>
      <c r="H34" s="309"/>
      <c r="I34" s="210">
        <f t="shared" si="0"/>
        <v>0</v>
      </c>
      <c r="J34" s="211"/>
    </row>
    <row r="35" spans="1:10" ht="12.75">
      <c r="A35" s="310"/>
      <c r="B35" s="311"/>
      <c r="C35" s="311"/>
      <c r="D35" s="311"/>
      <c r="E35" s="311"/>
      <c r="F35" s="311"/>
      <c r="G35" s="311"/>
      <c r="H35" s="311"/>
      <c r="I35" s="311"/>
      <c r="J35" s="312"/>
    </row>
    <row r="36" spans="1:10" ht="13.5" thickBot="1">
      <c r="A36" s="313" t="s">
        <v>113</v>
      </c>
      <c r="B36" s="314"/>
      <c r="C36" s="17"/>
      <c r="D36" s="303"/>
      <c r="E36" s="304"/>
      <c r="F36" s="17"/>
      <c r="G36" s="16">
        <f>SUM(G8:G34)</f>
        <v>0</v>
      </c>
      <c r="H36" s="17"/>
      <c r="I36" s="305">
        <f>SUM(I8:J34)</f>
        <v>0</v>
      </c>
      <c r="J36" s="306"/>
    </row>
    <row r="37" spans="1:10" ht="12.75">
      <c r="A37" s="323"/>
      <c r="B37" s="323"/>
      <c r="C37" s="323"/>
      <c r="D37" s="323"/>
      <c r="E37" s="323"/>
      <c r="F37" s="323"/>
      <c r="G37" s="323"/>
      <c r="H37" s="323"/>
      <c r="I37" s="323"/>
      <c r="J37" s="323"/>
    </row>
    <row r="38" spans="1:10" ht="12.75">
      <c r="A38" s="323"/>
      <c r="B38" s="323"/>
      <c r="C38" s="323"/>
      <c r="D38" s="323"/>
      <c r="E38" s="323"/>
      <c r="F38" s="323"/>
      <c r="G38" s="323"/>
      <c r="H38" s="323"/>
      <c r="I38" s="323"/>
      <c r="J38" s="323"/>
    </row>
    <row r="39" spans="1:10" ht="12.75">
      <c r="A39" s="323"/>
      <c r="B39" s="323"/>
      <c r="C39" s="323"/>
      <c r="D39" s="323"/>
      <c r="E39" s="323"/>
      <c r="F39" s="323"/>
      <c r="G39" s="323"/>
      <c r="H39" s="323"/>
      <c r="I39" s="323"/>
      <c r="J39" s="323"/>
    </row>
    <row r="40" spans="1:10" ht="12.75">
      <c r="A40" s="323"/>
      <c r="B40" s="323"/>
      <c r="C40" s="323"/>
      <c r="D40" s="323"/>
      <c r="E40" s="323"/>
      <c r="F40" s="323"/>
      <c r="G40" s="323"/>
      <c r="H40" s="323"/>
      <c r="I40" s="323"/>
      <c r="J40" s="323"/>
    </row>
    <row r="41" spans="1:10" ht="12.75">
      <c r="A41" s="323"/>
      <c r="B41" s="323"/>
      <c r="C41" s="323"/>
      <c r="D41" s="323"/>
      <c r="E41" s="323"/>
      <c r="F41" s="323"/>
      <c r="G41" s="323"/>
      <c r="H41" s="323"/>
      <c r="I41" s="323"/>
      <c r="J41" s="323"/>
    </row>
    <row r="42" spans="1:10" ht="12.75">
      <c r="A42" s="323"/>
      <c r="B42" s="323"/>
      <c r="C42" s="323"/>
      <c r="D42" s="323"/>
      <c r="E42" s="323"/>
      <c r="F42" s="323"/>
      <c r="G42" s="323"/>
      <c r="H42" s="323"/>
      <c r="I42" s="323"/>
      <c r="J42" s="323"/>
    </row>
    <row r="43" spans="1:10" ht="12.75">
      <c r="A43" s="323"/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 ht="12.75">
      <c r="A44" s="323"/>
      <c r="B44" s="323"/>
      <c r="C44" s="323"/>
      <c r="D44" s="323"/>
      <c r="E44" s="323"/>
      <c r="F44" s="323"/>
      <c r="G44" s="323"/>
      <c r="H44" s="323"/>
      <c r="I44" s="323"/>
      <c r="J44" s="323"/>
    </row>
    <row r="45" spans="1:10" ht="12.75">
      <c r="A45" s="323"/>
      <c r="B45" s="323"/>
      <c r="C45" s="323"/>
      <c r="D45" s="323"/>
      <c r="E45" s="323"/>
      <c r="F45" s="323"/>
      <c r="G45" s="323"/>
      <c r="H45" s="323"/>
      <c r="I45" s="323"/>
      <c r="J45" s="323"/>
    </row>
    <row r="46" spans="1:10" ht="12.75">
      <c r="A46" s="323"/>
      <c r="B46" s="323"/>
      <c r="C46" s="323"/>
      <c r="D46" s="323"/>
      <c r="E46" s="323"/>
      <c r="F46" s="323"/>
      <c r="G46" s="323"/>
      <c r="H46" s="323"/>
      <c r="I46" s="323"/>
      <c r="J46" s="323"/>
    </row>
    <row r="47" spans="1:10" ht="12.75">
      <c r="A47" s="323"/>
      <c r="B47" s="323"/>
      <c r="C47" s="323"/>
      <c r="D47" s="323"/>
      <c r="E47" s="323"/>
      <c r="F47" s="323"/>
      <c r="G47" s="323"/>
      <c r="H47" s="323"/>
      <c r="I47" s="323"/>
      <c r="J47" s="323"/>
    </row>
    <row r="48" spans="1:10" ht="12.75">
      <c r="A48" s="323"/>
      <c r="B48" s="323"/>
      <c r="C48" s="323"/>
      <c r="D48" s="323"/>
      <c r="E48" s="323"/>
      <c r="F48" s="323"/>
      <c r="G48" s="323"/>
      <c r="H48" s="323"/>
      <c r="I48" s="323"/>
      <c r="J48" s="323"/>
    </row>
    <row r="49" spans="1:10" ht="12.75">
      <c r="A49" s="323"/>
      <c r="B49" s="323"/>
      <c r="C49" s="323"/>
      <c r="D49" s="323"/>
      <c r="E49" s="323"/>
      <c r="F49" s="323"/>
      <c r="G49" s="323"/>
      <c r="H49" s="323"/>
      <c r="I49" s="323"/>
      <c r="J49" s="323"/>
    </row>
  </sheetData>
  <sheetProtection/>
  <mergeCells count="95">
    <mergeCell ref="A1:J2"/>
    <mergeCell ref="A37:J49"/>
    <mergeCell ref="A3:J4"/>
    <mergeCell ref="A5:J6"/>
    <mergeCell ref="A8:B8"/>
    <mergeCell ref="D7:E7"/>
    <mergeCell ref="I7:J7"/>
    <mergeCell ref="D8:E8"/>
    <mergeCell ref="A9:B9"/>
    <mergeCell ref="A10:B1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0:B20"/>
    <mergeCell ref="A27:B27"/>
    <mergeCell ref="A28:B28"/>
    <mergeCell ref="A21:B21"/>
    <mergeCell ref="A22:B22"/>
    <mergeCell ref="A23:B23"/>
    <mergeCell ref="A24:B24"/>
    <mergeCell ref="A33:B33"/>
    <mergeCell ref="A34:B34"/>
    <mergeCell ref="A36:B36"/>
    <mergeCell ref="A7:B7"/>
    <mergeCell ref="A29:B29"/>
    <mergeCell ref="A30:B30"/>
    <mergeCell ref="A31:B31"/>
    <mergeCell ref="A32:B32"/>
    <mergeCell ref="A26:B26"/>
    <mergeCell ref="A25:B25"/>
    <mergeCell ref="D13:E13"/>
    <mergeCell ref="D14:E14"/>
    <mergeCell ref="D15:E15"/>
    <mergeCell ref="D16:E16"/>
    <mergeCell ref="D9:E9"/>
    <mergeCell ref="D10:E10"/>
    <mergeCell ref="D11:E11"/>
    <mergeCell ref="D12:E12"/>
    <mergeCell ref="D21:E21"/>
    <mergeCell ref="D22:E22"/>
    <mergeCell ref="D23:E23"/>
    <mergeCell ref="D24:E24"/>
    <mergeCell ref="D17:E17"/>
    <mergeCell ref="D18:E18"/>
    <mergeCell ref="D19:E19"/>
    <mergeCell ref="D20:E20"/>
    <mergeCell ref="D29:E29"/>
    <mergeCell ref="D30:E30"/>
    <mergeCell ref="D31:E31"/>
    <mergeCell ref="D32:E32"/>
    <mergeCell ref="D25:E25"/>
    <mergeCell ref="D26:E26"/>
    <mergeCell ref="D27:E27"/>
    <mergeCell ref="D28:E28"/>
    <mergeCell ref="D33:E33"/>
    <mergeCell ref="D34:E34"/>
    <mergeCell ref="I8:J8"/>
    <mergeCell ref="I9:J9"/>
    <mergeCell ref="I10:J10"/>
    <mergeCell ref="I11:J11"/>
    <mergeCell ref="I12:J12"/>
    <mergeCell ref="I13:J13"/>
    <mergeCell ref="I14:J14"/>
    <mergeCell ref="I15:J15"/>
    <mergeCell ref="I20:J20"/>
    <mergeCell ref="I21:J21"/>
    <mergeCell ref="I22:J22"/>
    <mergeCell ref="I23:J23"/>
    <mergeCell ref="I16:J16"/>
    <mergeCell ref="I17:J17"/>
    <mergeCell ref="I18:J18"/>
    <mergeCell ref="I19:J19"/>
    <mergeCell ref="I29:J29"/>
    <mergeCell ref="I30:J30"/>
    <mergeCell ref="I31:J31"/>
    <mergeCell ref="I24:J24"/>
    <mergeCell ref="I25:J25"/>
    <mergeCell ref="I26:J26"/>
    <mergeCell ref="I27:J27"/>
    <mergeCell ref="D36:E36"/>
    <mergeCell ref="I36:J36"/>
    <mergeCell ref="C7:C34"/>
    <mergeCell ref="F7:F34"/>
    <mergeCell ref="H7:H34"/>
    <mergeCell ref="I32:J32"/>
    <mergeCell ref="I33:J33"/>
    <mergeCell ref="I34:J34"/>
    <mergeCell ref="A35:J35"/>
    <mergeCell ref="I28:J28"/>
  </mergeCells>
  <printOptions/>
  <pageMargins left="0.5" right="0.5" top="1" bottom="1" header="0.5" footer="0.5"/>
  <pageSetup horizontalDpi="600" verticalDpi="600" orientation="portrait" r:id="rId1"/>
  <headerFooter alignWithMargins="0">
    <oddHeader>&amp;C&amp;"Arial,Bold"Ambulance Service
&amp;"Arial,Regular"Merit Incentive Program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I9" sqref="I9"/>
    </sheetView>
  </sheetViews>
  <sheetFormatPr defaultColWidth="9.140625" defaultRowHeight="12.75"/>
  <cols>
    <col min="1" max="2" width="11.7109375" style="0" customWidth="1"/>
    <col min="3" max="8" width="7.28125" style="0" customWidth="1"/>
    <col min="9" max="9" width="12.28125" style="0" customWidth="1"/>
    <col min="10" max="11" width="7.7109375" style="0" customWidth="1"/>
    <col min="12" max="12" width="6.421875" style="0" customWidth="1"/>
    <col min="16" max="16" width="5.28125" style="0" customWidth="1"/>
  </cols>
  <sheetData>
    <row r="1" spans="1:16" ht="13.5" thickBot="1">
      <c r="A1" s="350" t="s">
        <v>42</v>
      </c>
      <c r="B1" s="351"/>
      <c r="C1" s="363" t="s">
        <v>43</v>
      </c>
      <c r="D1" s="364"/>
      <c r="E1" s="363" t="s">
        <v>44</v>
      </c>
      <c r="F1" s="364"/>
      <c r="G1" s="363" t="s">
        <v>156</v>
      </c>
      <c r="H1" s="364"/>
      <c r="I1" s="18" t="s">
        <v>157</v>
      </c>
      <c r="J1" s="363" t="s">
        <v>45</v>
      </c>
      <c r="K1" s="351"/>
      <c r="L1" s="364"/>
      <c r="M1" s="351" t="s">
        <v>46</v>
      </c>
      <c r="N1" s="351"/>
      <c r="O1" s="351"/>
      <c r="P1" s="359"/>
    </row>
    <row r="2" spans="1:16" ht="12.75">
      <c r="A2" s="354"/>
      <c r="B2" s="355"/>
      <c r="C2" s="357"/>
      <c r="D2" s="358"/>
      <c r="E2" s="365"/>
      <c r="F2" s="358"/>
      <c r="G2" s="366"/>
      <c r="H2" s="358"/>
      <c r="I2" s="62"/>
      <c r="J2" s="360"/>
      <c r="K2" s="361"/>
      <c r="L2" s="367"/>
      <c r="M2" s="360"/>
      <c r="N2" s="361"/>
      <c r="O2" s="361"/>
      <c r="P2" s="362"/>
    </row>
    <row r="3" spans="1:16" ht="12.75">
      <c r="A3" s="344"/>
      <c r="B3" s="345"/>
      <c r="C3" s="193"/>
      <c r="D3" s="193"/>
      <c r="E3" s="335"/>
      <c r="F3" s="193"/>
      <c r="G3" s="205"/>
      <c r="H3" s="205"/>
      <c r="I3" s="13"/>
      <c r="J3" s="193"/>
      <c r="K3" s="193"/>
      <c r="L3" s="193"/>
      <c r="M3" s="334"/>
      <c r="N3" s="193"/>
      <c r="O3" s="193"/>
      <c r="P3" s="194"/>
    </row>
    <row r="4" spans="1:16" ht="12.75">
      <c r="A4" s="352"/>
      <c r="B4" s="337"/>
      <c r="C4" s="356"/>
      <c r="D4" s="95"/>
      <c r="E4" s="338"/>
      <c r="F4" s="339"/>
      <c r="G4" s="98"/>
      <c r="H4" s="99"/>
      <c r="I4" s="14"/>
      <c r="J4" s="166"/>
      <c r="K4" s="94"/>
      <c r="L4" s="95"/>
      <c r="M4" s="340"/>
      <c r="N4" s="341"/>
      <c r="O4" s="341"/>
      <c r="P4" s="342"/>
    </row>
    <row r="5" spans="1:16" ht="12.75">
      <c r="A5" s="353"/>
      <c r="B5" s="253"/>
      <c r="C5" s="193"/>
      <c r="D5" s="193"/>
      <c r="E5" s="335"/>
      <c r="F5" s="193"/>
      <c r="G5" s="205"/>
      <c r="H5" s="205"/>
      <c r="I5" s="13"/>
      <c r="J5" s="193"/>
      <c r="K5" s="193"/>
      <c r="L5" s="193"/>
      <c r="M5" s="193"/>
      <c r="N5" s="193"/>
      <c r="O5" s="193"/>
      <c r="P5" s="194"/>
    </row>
    <row r="6" spans="1:16" ht="12.75">
      <c r="A6" s="348"/>
      <c r="B6" s="349"/>
      <c r="C6" s="166"/>
      <c r="D6" s="95"/>
      <c r="E6" s="338"/>
      <c r="F6" s="339"/>
      <c r="G6" s="98"/>
      <c r="H6" s="99"/>
      <c r="I6" s="13"/>
      <c r="J6" s="166"/>
      <c r="K6" s="94"/>
      <c r="L6" s="95"/>
      <c r="M6" s="340"/>
      <c r="N6" s="94"/>
      <c r="O6" s="94"/>
      <c r="P6" s="217"/>
    </row>
    <row r="7" spans="1:16" ht="12.75">
      <c r="A7" s="252"/>
      <c r="B7" s="253"/>
      <c r="C7" s="193"/>
      <c r="D7" s="193"/>
      <c r="E7" s="335"/>
      <c r="F7" s="193"/>
      <c r="G7" s="205"/>
      <c r="H7" s="205"/>
      <c r="I7" s="13"/>
      <c r="J7" s="193"/>
      <c r="K7" s="193"/>
      <c r="L7" s="193"/>
      <c r="M7" s="193"/>
      <c r="N7" s="193"/>
      <c r="O7" s="193"/>
      <c r="P7" s="194"/>
    </row>
    <row r="8" spans="1:16" ht="12.75">
      <c r="A8" s="252"/>
      <c r="B8" s="253"/>
      <c r="C8" s="193"/>
      <c r="D8" s="193"/>
      <c r="E8" s="335"/>
      <c r="F8" s="193"/>
      <c r="G8" s="205"/>
      <c r="H8" s="205"/>
      <c r="I8" s="13"/>
      <c r="J8" s="193"/>
      <c r="K8" s="193"/>
      <c r="L8" s="193"/>
      <c r="M8" s="334"/>
      <c r="N8" s="193"/>
      <c r="O8" s="193"/>
      <c r="P8" s="194"/>
    </row>
    <row r="9" spans="1:16" ht="12.75">
      <c r="A9" s="252"/>
      <c r="B9" s="253"/>
      <c r="C9" s="193"/>
      <c r="D9" s="193"/>
      <c r="E9" s="335"/>
      <c r="F9" s="193"/>
      <c r="G9" s="205"/>
      <c r="H9" s="205"/>
      <c r="I9" s="13"/>
      <c r="J9" s="193"/>
      <c r="K9" s="193"/>
      <c r="L9" s="193"/>
      <c r="M9" s="334"/>
      <c r="N9" s="193"/>
      <c r="O9" s="193"/>
      <c r="P9" s="194"/>
    </row>
    <row r="10" spans="1:16" ht="12.75">
      <c r="A10" s="252"/>
      <c r="B10" s="253"/>
      <c r="C10" s="193"/>
      <c r="D10" s="193"/>
      <c r="E10" s="335"/>
      <c r="F10" s="193"/>
      <c r="G10" s="205"/>
      <c r="H10" s="205"/>
      <c r="I10" s="13"/>
      <c r="J10" s="193"/>
      <c r="K10" s="193"/>
      <c r="L10" s="193"/>
      <c r="M10" s="334"/>
      <c r="N10" s="193"/>
      <c r="O10" s="193"/>
      <c r="P10" s="194"/>
    </row>
    <row r="11" spans="1:16" ht="12.75">
      <c r="A11" s="346"/>
      <c r="B11" s="347"/>
      <c r="C11" s="193"/>
      <c r="D11" s="193"/>
      <c r="E11" s="335"/>
      <c r="F11" s="193"/>
      <c r="G11" s="205"/>
      <c r="H11" s="205"/>
      <c r="I11" s="13"/>
      <c r="J11" s="193"/>
      <c r="K11" s="193"/>
      <c r="L11" s="193"/>
      <c r="M11" s="334"/>
      <c r="N11" s="193"/>
      <c r="O11" s="193"/>
      <c r="P11" s="194"/>
    </row>
    <row r="12" spans="1:16" ht="12.75">
      <c r="A12" s="252"/>
      <c r="B12" s="253"/>
      <c r="C12" s="193"/>
      <c r="D12" s="193"/>
      <c r="E12" s="335"/>
      <c r="F12" s="193"/>
      <c r="G12" s="205"/>
      <c r="H12" s="205"/>
      <c r="I12" s="13"/>
      <c r="J12" s="193"/>
      <c r="K12" s="193"/>
      <c r="L12" s="193"/>
      <c r="M12" s="334"/>
      <c r="N12" s="193"/>
      <c r="O12" s="193"/>
      <c r="P12" s="194"/>
    </row>
    <row r="13" spans="1:16" ht="12.75">
      <c r="A13" s="344"/>
      <c r="B13" s="345"/>
      <c r="C13" s="193"/>
      <c r="D13" s="193"/>
      <c r="E13" s="335"/>
      <c r="F13" s="193"/>
      <c r="G13" s="343"/>
      <c r="H13" s="205"/>
      <c r="I13" s="13"/>
      <c r="J13" s="193"/>
      <c r="K13" s="193"/>
      <c r="L13" s="193"/>
      <c r="M13" s="334"/>
      <c r="N13" s="193"/>
      <c r="O13" s="193"/>
      <c r="P13" s="194"/>
    </row>
    <row r="14" spans="1:16" ht="12.75">
      <c r="A14" s="252"/>
      <c r="B14" s="253"/>
      <c r="C14" s="193"/>
      <c r="D14" s="193"/>
      <c r="E14" s="335"/>
      <c r="F14" s="193"/>
      <c r="G14" s="205"/>
      <c r="H14" s="205"/>
      <c r="I14" s="13"/>
      <c r="J14" s="193"/>
      <c r="K14" s="193"/>
      <c r="L14" s="193"/>
      <c r="M14" s="334"/>
      <c r="N14" s="193"/>
      <c r="O14" s="193"/>
      <c r="P14" s="194"/>
    </row>
    <row r="15" spans="1:16" ht="12.75">
      <c r="A15" s="252"/>
      <c r="B15" s="253"/>
      <c r="C15" s="193"/>
      <c r="D15" s="193"/>
      <c r="E15" s="335"/>
      <c r="F15" s="193"/>
      <c r="G15" s="205"/>
      <c r="H15" s="205"/>
      <c r="I15" s="13"/>
      <c r="J15" s="193"/>
      <c r="K15" s="193"/>
      <c r="L15" s="193"/>
      <c r="M15" s="334"/>
      <c r="N15" s="193"/>
      <c r="O15" s="193"/>
      <c r="P15" s="194"/>
    </row>
    <row r="16" spans="1:16" ht="12.75">
      <c r="A16" s="252"/>
      <c r="B16" s="253"/>
      <c r="C16" s="193"/>
      <c r="D16" s="193"/>
      <c r="E16" s="335"/>
      <c r="F16" s="193"/>
      <c r="G16" s="205"/>
      <c r="H16" s="205"/>
      <c r="I16" s="13"/>
      <c r="J16" s="193"/>
      <c r="K16" s="193"/>
      <c r="L16" s="193"/>
      <c r="M16" s="334"/>
      <c r="N16" s="193"/>
      <c r="O16" s="193"/>
      <c r="P16" s="194"/>
    </row>
    <row r="17" spans="1:16" ht="12.75">
      <c r="A17" s="252"/>
      <c r="B17" s="253"/>
      <c r="C17" s="193"/>
      <c r="D17" s="193"/>
      <c r="E17" s="335"/>
      <c r="F17" s="193"/>
      <c r="G17" s="205"/>
      <c r="H17" s="205"/>
      <c r="I17" s="13"/>
      <c r="J17" s="193"/>
      <c r="K17" s="193"/>
      <c r="L17" s="193"/>
      <c r="M17" s="334"/>
      <c r="N17" s="193"/>
      <c r="O17" s="193"/>
      <c r="P17" s="194"/>
    </row>
    <row r="18" spans="1:16" ht="12.75">
      <c r="A18" s="252"/>
      <c r="B18" s="253"/>
      <c r="C18" s="193"/>
      <c r="D18" s="193"/>
      <c r="E18" s="335"/>
      <c r="F18" s="193"/>
      <c r="G18" s="205"/>
      <c r="H18" s="205"/>
      <c r="I18" s="13"/>
      <c r="J18" s="193"/>
      <c r="K18" s="193"/>
      <c r="L18" s="193"/>
      <c r="M18" s="334"/>
      <c r="N18" s="193"/>
      <c r="O18" s="193"/>
      <c r="P18" s="194"/>
    </row>
    <row r="19" spans="1:16" ht="12.75">
      <c r="A19" s="252"/>
      <c r="B19" s="253"/>
      <c r="C19" s="193"/>
      <c r="D19" s="193"/>
      <c r="E19" s="335"/>
      <c r="F19" s="193"/>
      <c r="G19" s="205"/>
      <c r="H19" s="205"/>
      <c r="I19" s="13"/>
      <c r="J19" s="193"/>
      <c r="K19" s="193"/>
      <c r="L19" s="193"/>
      <c r="M19" s="334"/>
      <c r="N19" s="193"/>
      <c r="O19" s="193"/>
      <c r="P19" s="194"/>
    </row>
    <row r="20" spans="1:16" ht="12.75">
      <c r="A20" s="252"/>
      <c r="B20" s="253"/>
      <c r="C20" s="193"/>
      <c r="D20" s="193"/>
      <c r="E20" s="335"/>
      <c r="F20" s="193"/>
      <c r="G20" s="205"/>
      <c r="H20" s="205"/>
      <c r="I20" s="13"/>
      <c r="J20" s="193"/>
      <c r="K20" s="193"/>
      <c r="L20" s="193"/>
      <c r="M20" s="334"/>
      <c r="N20" s="193"/>
      <c r="O20" s="193"/>
      <c r="P20" s="194"/>
    </row>
    <row r="21" spans="1:16" ht="12.75">
      <c r="A21" s="344"/>
      <c r="B21" s="345"/>
      <c r="C21" s="193"/>
      <c r="D21" s="193"/>
      <c r="E21" s="335"/>
      <c r="F21" s="193"/>
      <c r="G21" s="205"/>
      <c r="H21" s="205"/>
      <c r="I21" s="13"/>
      <c r="J21" s="193"/>
      <c r="K21" s="193"/>
      <c r="L21" s="193"/>
      <c r="M21" s="334"/>
      <c r="N21" s="193"/>
      <c r="O21" s="193"/>
      <c r="P21" s="194"/>
    </row>
    <row r="22" spans="1:16" ht="12.75">
      <c r="A22" s="252"/>
      <c r="B22" s="253"/>
      <c r="C22" s="193"/>
      <c r="D22" s="193"/>
      <c r="E22" s="335"/>
      <c r="F22" s="193"/>
      <c r="G22" s="205"/>
      <c r="H22" s="205"/>
      <c r="I22" s="13"/>
      <c r="J22" s="193"/>
      <c r="K22" s="193"/>
      <c r="L22" s="193"/>
      <c r="M22" s="334"/>
      <c r="N22" s="193"/>
      <c r="O22" s="193"/>
      <c r="P22" s="194"/>
    </row>
    <row r="23" spans="1:16" ht="12.75">
      <c r="A23" s="252"/>
      <c r="B23" s="253"/>
      <c r="C23" s="193"/>
      <c r="D23" s="193"/>
      <c r="E23" s="335"/>
      <c r="F23" s="193"/>
      <c r="G23" s="205"/>
      <c r="H23" s="205"/>
      <c r="I23" s="13"/>
      <c r="J23" s="193"/>
      <c r="K23" s="193"/>
      <c r="L23" s="193"/>
      <c r="M23" s="334"/>
      <c r="N23" s="193"/>
      <c r="O23" s="193"/>
      <c r="P23" s="194"/>
    </row>
    <row r="24" spans="1:16" ht="12.75">
      <c r="A24" s="252"/>
      <c r="B24" s="253"/>
      <c r="C24" s="193"/>
      <c r="D24" s="193"/>
      <c r="E24" s="335"/>
      <c r="F24" s="193"/>
      <c r="G24" s="205"/>
      <c r="H24" s="205"/>
      <c r="I24" s="13"/>
      <c r="J24" s="193"/>
      <c r="K24" s="193"/>
      <c r="L24" s="193"/>
      <c r="M24" s="334"/>
      <c r="N24" s="193"/>
      <c r="O24" s="193"/>
      <c r="P24" s="194"/>
    </row>
    <row r="25" spans="1:16" ht="12.75">
      <c r="A25" s="348"/>
      <c r="B25" s="349"/>
      <c r="C25" s="166"/>
      <c r="D25" s="95"/>
      <c r="E25" s="338"/>
      <c r="F25" s="339"/>
      <c r="G25" s="98"/>
      <c r="H25" s="99"/>
      <c r="I25" s="13"/>
      <c r="J25" s="166"/>
      <c r="K25" s="94"/>
      <c r="L25" s="95"/>
      <c r="M25" s="340"/>
      <c r="N25" s="341"/>
      <c r="O25" s="341"/>
      <c r="P25" s="342"/>
    </row>
    <row r="26" spans="1:16" ht="12.75">
      <c r="A26" s="252"/>
      <c r="B26" s="253"/>
      <c r="C26" s="193"/>
      <c r="D26" s="193"/>
      <c r="E26" s="335"/>
      <c r="F26" s="193"/>
      <c r="G26" s="205"/>
      <c r="H26" s="205"/>
      <c r="I26" s="13"/>
      <c r="J26" s="193"/>
      <c r="K26" s="193"/>
      <c r="L26" s="193"/>
      <c r="M26" s="334"/>
      <c r="N26" s="193"/>
      <c r="O26" s="193"/>
      <c r="P26" s="194"/>
    </row>
    <row r="27" spans="1:16" ht="12.75">
      <c r="A27" s="252"/>
      <c r="B27" s="253"/>
      <c r="C27" s="193"/>
      <c r="D27" s="193"/>
      <c r="E27" s="335"/>
      <c r="F27" s="193"/>
      <c r="G27" s="205"/>
      <c r="H27" s="205"/>
      <c r="I27" s="13"/>
      <c r="J27" s="193"/>
      <c r="K27" s="193"/>
      <c r="L27" s="193"/>
      <c r="M27" s="334"/>
      <c r="N27" s="193"/>
      <c r="O27" s="193"/>
      <c r="P27" s="194"/>
    </row>
    <row r="28" spans="1:16" ht="12.75">
      <c r="A28" s="344"/>
      <c r="B28" s="345"/>
      <c r="C28" s="193"/>
      <c r="D28" s="193"/>
      <c r="E28" s="335"/>
      <c r="F28" s="193"/>
      <c r="G28" s="205"/>
      <c r="H28" s="205"/>
      <c r="I28" s="13"/>
      <c r="J28" s="193"/>
      <c r="K28" s="193"/>
      <c r="L28" s="193"/>
      <c r="M28" s="334"/>
      <c r="N28" s="193"/>
      <c r="O28" s="193"/>
      <c r="P28" s="194"/>
    </row>
    <row r="29" spans="1:16" ht="12.75">
      <c r="A29" s="252"/>
      <c r="B29" s="253"/>
      <c r="C29" s="193"/>
      <c r="D29" s="193"/>
      <c r="E29" s="335"/>
      <c r="F29" s="193"/>
      <c r="G29" s="205"/>
      <c r="H29" s="205"/>
      <c r="I29" s="13"/>
      <c r="J29" s="193"/>
      <c r="K29" s="193"/>
      <c r="L29" s="193"/>
      <c r="M29" s="334"/>
      <c r="N29" s="193"/>
      <c r="O29" s="193"/>
      <c r="P29" s="194"/>
    </row>
    <row r="30" spans="1:16" ht="12.75">
      <c r="A30" s="344"/>
      <c r="B30" s="345"/>
      <c r="C30" s="193"/>
      <c r="D30" s="193"/>
      <c r="E30" s="335"/>
      <c r="F30" s="193"/>
      <c r="G30" s="205"/>
      <c r="H30" s="205"/>
      <c r="I30" s="13"/>
      <c r="J30" s="193"/>
      <c r="K30" s="193"/>
      <c r="L30" s="193"/>
      <c r="M30" s="334"/>
      <c r="N30" s="193"/>
      <c r="O30" s="193"/>
      <c r="P30" s="194"/>
    </row>
    <row r="31" spans="1:16" ht="12.75">
      <c r="A31" s="336"/>
      <c r="B31" s="337"/>
      <c r="C31" s="166"/>
      <c r="D31" s="95"/>
      <c r="E31" s="338"/>
      <c r="F31" s="339"/>
      <c r="G31" s="98"/>
      <c r="H31" s="99"/>
      <c r="I31" s="13"/>
      <c r="J31" s="166"/>
      <c r="K31" s="94"/>
      <c r="L31" s="95"/>
      <c r="M31" s="340"/>
      <c r="N31" s="341"/>
      <c r="O31" s="341"/>
      <c r="P31" s="342"/>
    </row>
    <row r="32" spans="1:16" ht="12.75">
      <c r="A32" s="252"/>
      <c r="B32" s="253"/>
      <c r="C32" s="193"/>
      <c r="D32" s="193"/>
      <c r="E32" s="335"/>
      <c r="F32" s="193"/>
      <c r="G32" s="205"/>
      <c r="H32" s="205"/>
      <c r="I32" s="13"/>
      <c r="J32" s="193"/>
      <c r="K32" s="193"/>
      <c r="L32" s="193"/>
      <c r="M32" s="334"/>
      <c r="N32" s="193"/>
      <c r="O32" s="193"/>
      <c r="P32" s="194"/>
    </row>
    <row r="33" spans="1:16" ht="12.75">
      <c r="A33" s="252"/>
      <c r="B33" s="253"/>
      <c r="C33" s="193"/>
      <c r="D33" s="193"/>
      <c r="E33" s="335"/>
      <c r="F33" s="193"/>
      <c r="G33" s="205"/>
      <c r="H33" s="205"/>
      <c r="I33" s="13"/>
      <c r="J33" s="193"/>
      <c r="K33" s="193"/>
      <c r="L33" s="193"/>
      <c r="M33" s="334"/>
      <c r="N33" s="193"/>
      <c r="O33" s="193"/>
      <c r="P33" s="194"/>
    </row>
    <row r="34" spans="1:16" ht="13.5" thickBot="1">
      <c r="A34" s="254"/>
      <c r="B34" s="255"/>
      <c r="C34" s="314"/>
      <c r="D34" s="314"/>
      <c r="E34" s="314"/>
      <c r="F34" s="314"/>
      <c r="G34" s="333"/>
      <c r="H34" s="333"/>
      <c r="I34" s="75"/>
      <c r="J34" s="314"/>
      <c r="K34" s="314"/>
      <c r="L34" s="314"/>
      <c r="M34" s="314"/>
      <c r="N34" s="314"/>
      <c r="O34" s="314"/>
      <c r="P34" s="329"/>
    </row>
    <row r="35" spans="1:16" ht="12.75">
      <c r="A35" s="331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</row>
    <row r="36" spans="1:16" ht="12.75">
      <c r="A36" s="331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</row>
    <row r="37" spans="3:16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</sheetData>
  <sheetProtection/>
  <mergeCells count="206">
    <mergeCell ref="C1:D1"/>
    <mergeCell ref="E2:F2"/>
    <mergeCell ref="G2:H2"/>
    <mergeCell ref="J2:L2"/>
    <mergeCell ref="E3:F3"/>
    <mergeCell ref="G3:H3"/>
    <mergeCell ref="M1:P1"/>
    <mergeCell ref="M2:P2"/>
    <mergeCell ref="M3:P3"/>
    <mergeCell ref="J3:L3"/>
    <mergeCell ref="E1:F1"/>
    <mergeCell ref="G1:H1"/>
    <mergeCell ref="J1:L1"/>
    <mergeCell ref="M4:P4"/>
    <mergeCell ref="E5:F5"/>
    <mergeCell ref="G5:H5"/>
    <mergeCell ref="J5:L5"/>
    <mergeCell ref="E4:F4"/>
    <mergeCell ref="G4:H4"/>
    <mergeCell ref="J4:L4"/>
    <mergeCell ref="M5:P5"/>
    <mergeCell ref="A4:B4"/>
    <mergeCell ref="A5:B5"/>
    <mergeCell ref="A2:B2"/>
    <mergeCell ref="A3:B3"/>
    <mergeCell ref="C4:D4"/>
    <mergeCell ref="C5:D5"/>
    <mergeCell ref="C2:D2"/>
    <mergeCell ref="C3:D3"/>
    <mergeCell ref="A19:B19"/>
    <mergeCell ref="A14:B14"/>
    <mergeCell ref="A15:B15"/>
    <mergeCell ref="A1:B1"/>
    <mergeCell ref="A6:B6"/>
    <mergeCell ref="A7:B7"/>
    <mergeCell ref="A8:B8"/>
    <mergeCell ref="A9:B9"/>
    <mergeCell ref="A16:B16"/>
    <mergeCell ref="A17:B17"/>
    <mergeCell ref="A28:B28"/>
    <mergeCell ref="A29:B29"/>
    <mergeCell ref="A22:B22"/>
    <mergeCell ref="A23:B23"/>
    <mergeCell ref="A24:B24"/>
    <mergeCell ref="A25:B25"/>
    <mergeCell ref="A27:B27"/>
    <mergeCell ref="A18:B18"/>
    <mergeCell ref="C10:D10"/>
    <mergeCell ref="A10:B10"/>
    <mergeCell ref="A12:B12"/>
    <mergeCell ref="A13:B13"/>
    <mergeCell ref="A11:B11"/>
    <mergeCell ref="A30:B30"/>
    <mergeCell ref="C16:D16"/>
    <mergeCell ref="C17:D17"/>
    <mergeCell ref="C18:D18"/>
    <mergeCell ref="C21:D21"/>
    <mergeCell ref="C22:D22"/>
    <mergeCell ref="C20:D20"/>
    <mergeCell ref="A26:B26"/>
    <mergeCell ref="A20:B20"/>
    <mergeCell ref="A21:B21"/>
    <mergeCell ref="C6:D6"/>
    <mergeCell ref="C7:D7"/>
    <mergeCell ref="C13:D13"/>
    <mergeCell ref="C15:D15"/>
    <mergeCell ref="C12:D12"/>
    <mergeCell ref="C11:D11"/>
    <mergeCell ref="C14:D14"/>
    <mergeCell ref="C8:D8"/>
    <mergeCell ref="C9:D9"/>
    <mergeCell ref="C29:D29"/>
    <mergeCell ref="C30:D30"/>
    <mergeCell ref="C23:D23"/>
    <mergeCell ref="C24:D24"/>
    <mergeCell ref="C25:D25"/>
    <mergeCell ref="C26:D26"/>
    <mergeCell ref="C27:D27"/>
    <mergeCell ref="C28:D28"/>
    <mergeCell ref="E6:F6"/>
    <mergeCell ref="G6:H6"/>
    <mergeCell ref="J6:L6"/>
    <mergeCell ref="M6:P6"/>
    <mergeCell ref="C19:D19"/>
    <mergeCell ref="E17:F17"/>
    <mergeCell ref="E19:F19"/>
    <mergeCell ref="G8:H8"/>
    <mergeCell ref="E9:F9"/>
    <mergeCell ref="G9:H9"/>
    <mergeCell ref="J8:L8"/>
    <mergeCell ref="M8:P8"/>
    <mergeCell ref="E7:F7"/>
    <mergeCell ref="J7:L7"/>
    <mergeCell ref="M7:P7"/>
    <mergeCell ref="G7:H7"/>
    <mergeCell ref="E8:F8"/>
    <mergeCell ref="J12:L12"/>
    <mergeCell ref="M12:P12"/>
    <mergeCell ref="G12:H12"/>
    <mergeCell ref="M13:P13"/>
    <mergeCell ref="J9:L9"/>
    <mergeCell ref="M9:P9"/>
    <mergeCell ref="G10:H10"/>
    <mergeCell ref="J10:L10"/>
    <mergeCell ref="M10:P10"/>
    <mergeCell ref="J14:L14"/>
    <mergeCell ref="M14:P14"/>
    <mergeCell ref="G15:H15"/>
    <mergeCell ref="J15:L15"/>
    <mergeCell ref="M15:P15"/>
    <mergeCell ref="J13:L13"/>
    <mergeCell ref="G14:H14"/>
    <mergeCell ref="E10:F10"/>
    <mergeCell ref="E15:F15"/>
    <mergeCell ref="G19:H19"/>
    <mergeCell ref="G11:H11"/>
    <mergeCell ref="E11:F11"/>
    <mergeCell ref="E13:F13"/>
    <mergeCell ref="G13:H13"/>
    <mergeCell ref="E14:F14"/>
    <mergeCell ref="E12:F12"/>
    <mergeCell ref="E18:F18"/>
    <mergeCell ref="M16:P16"/>
    <mergeCell ref="G17:H17"/>
    <mergeCell ref="J17:L17"/>
    <mergeCell ref="M17:P17"/>
    <mergeCell ref="G20:H20"/>
    <mergeCell ref="J20:L20"/>
    <mergeCell ref="M20:P20"/>
    <mergeCell ref="M18:P18"/>
    <mergeCell ref="G18:H18"/>
    <mergeCell ref="J18:L18"/>
    <mergeCell ref="E21:F21"/>
    <mergeCell ref="G21:H21"/>
    <mergeCell ref="J21:L21"/>
    <mergeCell ref="M21:P21"/>
    <mergeCell ref="J19:L19"/>
    <mergeCell ref="M19:P19"/>
    <mergeCell ref="E20:F20"/>
    <mergeCell ref="M24:P24"/>
    <mergeCell ref="E23:F23"/>
    <mergeCell ref="G23:H23"/>
    <mergeCell ref="J23:L23"/>
    <mergeCell ref="M23:P23"/>
    <mergeCell ref="M22:P22"/>
    <mergeCell ref="M26:P26"/>
    <mergeCell ref="E25:F25"/>
    <mergeCell ref="G25:H25"/>
    <mergeCell ref="J25:L25"/>
    <mergeCell ref="M25:P25"/>
    <mergeCell ref="E26:F26"/>
    <mergeCell ref="G26:H26"/>
    <mergeCell ref="J26:L26"/>
    <mergeCell ref="E30:F30"/>
    <mergeCell ref="G30:H30"/>
    <mergeCell ref="J30:L30"/>
    <mergeCell ref="E27:F27"/>
    <mergeCell ref="G27:H27"/>
    <mergeCell ref="J27:L27"/>
    <mergeCell ref="E28:F28"/>
    <mergeCell ref="G28:H28"/>
    <mergeCell ref="J28:L28"/>
    <mergeCell ref="G16:H16"/>
    <mergeCell ref="J16:L16"/>
    <mergeCell ref="E16:F16"/>
    <mergeCell ref="M11:P11"/>
    <mergeCell ref="M28:P28"/>
    <mergeCell ref="E29:F29"/>
    <mergeCell ref="G29:H29"/>
    <mergeCell ref="J29:L29"/>
    <mergeCell ref="M29:P29"/>
    <mergeCell ref="M27:P27"/>
    <mergeCell ref="M30:P30"/>
    <mergeCell ref="M31:P31"/>
    <mergeCell ref="M32:P32"/>
    <mergeCell ref="J11:L11"/>
    <mergeCell ref="E24:F24"/>
    <mergeCell ref="G24:H24"/>
    <mergeCell ref="J24:L24"/>
    <mergeCell ref="E22:F22"/>
    <mergeCell ref="G22:H22"/>
    <mergeCell ref="J22:L22"/>
    <mergeCell ref="A31:B31"/>
    <mergeCell ref="C31:D31"/>
    <mergeCell ref="E31:F31"/>
    <mergeCell ref="G31:H31"/>
    <mergeCell ref="J31:L31"/>
    <mergeCell ref="G32:H32"/>
    <mergeCell ref="J32:L32"/>
    <mergeCell ref="J33:L33"/>
    <mergeCell ref="M33:P33"/>
    <mergeCell ref="A32:B32"/>
    <mergeCell ref="C32:D32"/>
    <mergeCell ref="E32:F32"/>
    <mergeCell ref="A33:B33"/>
    <mergeCell ref="C33:D33"/>
    <mergeCell ref="E33:F33"/>
    <mergeCell ref="G33:H33"/>
    <mergeCell ref="A36:P36"/>
    <mergeCell ref="C34:D34"/>
    <mergeCell ref="E34:F34"/>
    <mergeCell ref="G34:H34"/>
    <mergeCell ref="J34:L34"/>
    <mergeCell ref="M34:P34"/>
    <mergeCell ref="A35:P35"/>
    <mergeCell ref="A34:B34"/>
  </mergeCells>
  <printOptions horizontalCentered="1" verticalCentered="1"/>
  <pageMargins left="0.25" right="0.25" top="1" bottom="0.5" header="0.5" footer="0.5"/>
  <pageSetup horizontalDpi="600" verticalDpi="600" orientation="landscape" r:id="rId1"/>
  <headerFooter alignWithMargins="0">
    <oddHeader>&amp;C&amp;"Arial,Bold"
&amp;"Arial,Regular"Employee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Clintonville Amb</dc:creator>
  <cp:keywords/>
  <dc:description/>
  <cp:lastModifiedBy>Kopetskie, Karen M</cp:lastModifiedBy>
  <cp:lastPrinted>2021-11-30T18:17:53Z</cp:lastPrinted>
  <dcterms:created xsi:type="dcterms:W3CDTF">2010-08-10T19:59:50Z</dcterms:created>
  <dcterms:modified xsi:type="dcterms:W3CDTF">2022-06-29T18:13:13Z</dcterms:modified>
  <cp:category/>
  <cp:version/>
  <cp:contentType/>
  <cp:contentStatus/>
</cp:coreProperties>
</file>